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autoCompressPictures="0"/>
  <mc:AlternateContent xmlns:mc="http://schemas.openxmlformats.org/markup-compatibility/2006">
    <mc:Choice Requires="x15">
      <x15ac:absPath xmlns:x15ac="http://schemas.microsoft.com/office/spreadsheetml/2010/11/ac" url="https://vitaflousa-my.sharepoint.com/personal/sarah_scherer_vitaflousa_com/Documents/Downloads/"/>
    </mc:Choice>
  </mc:AlternateContent>
  <xr:revisionPtr revIDLastSave="2" documentId="8_{243899CE-A003-4790-BC75-693E26371C3A}" xr6:coauthVersionLast="47" xr6:coauthVersionMax="47" xr10:uidLastSave="{C472DE38-30A4-499F-B44D-9F7EF824A783}"/>
  <bookViews>
    <workbookView xWindow="-28920" yWindow="9300" windowWidth="29040" windowHeight="15840" xr2:uid="{00000000-000D-0000-FFFF-FFFF00000000}"/>
  </bookViews>
  <sheets>
    <sheet name="Introduction" sheetId="4" r:id="rId1"/>
    <sheet name="K·Flo calculate DRI by calories" sheetId="1" r:id="rId2"/>
    <sheet name="K·Flo calculate DRI by volume" sheetId="3" r:id="rId3"/>
    <sheet name="K·Quik MCT Calculator" sheetId="2" r:id="rId4"/>
  </sheets>
  <definedNames>
    <definedName name="_xlnm.Print_Area" localSheetId="1">'K·Flo calculate DRI by calories'!$A:$AT</definedName>
    <definedName name="_xlnm.Print_Area" localSheetId="2">'K·Flo calculate DRI by volume'!$A:$AT</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2" i="1" l="1"/>
  <c r="Q16" i="2"/>
  <c r="B34" i="1"/>
  <c r="B29" i="1"/>
  <c r="B11" i="3"/>
  <c r="B28" i="1"/>
  <c r="B25" i="1"/>
  <c r="K10" i="2"/>
  <c r="Q24" i="2"/>
  <c r="B47" i="1" l="1"/>
  <c r="B26" i="3"/>
  <c r="AP26" i="3" s="1"/>
  <c r="L14" i="2"/>
  <c r="L17" i="2" s="1"/>
  <c r="B48" i="3"/>
  <c r="B47" i="3"/>
  <c r="B45" i="3"/>
  <c r="Z45" i="3" s="1"/>
  <c r="B44" i="3"/>
  <c r="X44" i="3" s="1"/>
  <c r="B43" i="3"/>
  <c r="AT43" i="3" s="1"/>
  <c r="B42" i="3"/>
  <c r="B41" i="3"/>
  <c r="B40" i="3"/>
  <c r="AN40" i="3" s="1"/>
  <c r="B39" i="3"/>
  <c r="AL39" i="3" s="1"/>
  <c r="B38" i="3"/>
  <c r="AJ38" i="3" s="1"/>
  <c r="B37" i="3"/>
  <c r="AH37" i="3" s="1"/>
  <c r="B36" i="3"/>
  <c r="AF36" i="3" s="1"/>
  <c r="B35" i="3"/>
  <c r="Z35" i="3" s="1"/>
  <c r="B34" i="3"/>
  <c r="AB34" i="3" s="1"/>
  <c r="B33" i="3"/>
  <c r="Z33" i="3" s="1"/>
  <c r="B32" i="3"/>
  <c r="X32" i="3" s="1"/>
  <c r="B30" i="3"/>
  <c r="B29" i="3"/>
  <c r="X29" i="3" s="1"/>
  <c r="B28" i="3"/>
  <c r="AT28" i="3" s="1"/>
  <c r="B27" i="3"/>
  <c r="AR27" i="3" s="1"/>
  <c r="B25" i="3"/>
  <c r="AN25" i="3" s="1"/>
  <c r="B24" i="3"/>
  <c r="AL24" i="3" s="1"/>
  <c r="B23" i="3"/>
  <c r="AH23" i="3" s="1"/>
  <c r="B22" i="3"/>
  <c r="AH22" i="3" s="1"/>
  <c r="B21" i="3"/>
  <c r="AF21" i="3" s="1"/>
  <c r="B21" i="1"/>
  <c r="B20" i="3"/>
  <c r="AD20" i="3" s="1"/>
  <c r="B19" i="3"/>
  <c r="AB19" i="3" s="1"/>
  <c r="B18" i="3"/>
  <c r="Z18" i="3" s="1"/>
  <c r="B16" i="3"/>
  <c r="Z16" i="3" s="1"/>
  <c r="B15" i="3"/>
  <c r="X15" i="3" s="1"/>
  <c r="B13" i="3"/>
  <c r="X12" i="3"/>
  <c r="B10" i="3"/>
  <c r="AR10" i="3" s="1"/>
  <c r="B9" i="3"/>
  <c r="F9" i="3" s="1"/>
  <c r="B8" i="3"/>
  <c r="X8" i="3" s="1"/>
  <c r="Q19" i="2"/>
  <c r="Q22" i="2"/>
  <c r="Q23" i="2"/>
  <c r="Q25" i="2"/>
  <c r="B8" i="1"/>
  <c r="B6" i="3"/>
  <c r="B5" i="3"/>
  <c r="B12" i="3" s="1"/>
  <c r="AR42" i="3"/>
  <c r="AP41" i="3"/>
  <c r="Q15" i="2" l="1"/>
  <c r="Q17" i="2"/>
  <c r="AJ23" i="3"/>
  <c r="L18" i="2"/>
  <c r="AF35" i="3"/>
  <c r="V39" i="3"/>
  <c r="V42" i="3"/>
  <c r="AR40" i="3"/>
  <c r="N16" i="3"/>
  <c r="X39" i="3"/>
  <c r="AJ20" i="3"/>
  <c r="T40" i="3"/>
  <c r="AF40" i="3"/>
  <c r="T18" i="3"/>
  <c r="R39" i="3"/>
  <c r="AJ39" i="3"/>
  <c r="T45" i="3"/>
  <c r="AB12" i="3"/>
  <c r="AN39" i="3"/>
  <c r="D23" i="3"/>
  <c r="AF25" i="3"/>
  <c r="L27" i="3"/>
  <c r="AB18" i="3"/>
  <c r="V24" i="3"/>
  <c r="AN24" i="3"/>
  <c r="L10" i="3"/>
  <c r="F19" i="3"/>
  <c r="AP24" i="3"/>
  <c r="AD35" i="3"/>
  <c r="P21" i="3"/>
  <c r="N36" i="3"/>
  <c r="AR38" i="3"/>
  <c r="AT41" i="3"/>
  <c r="AH12" i="3"/>
  <c r="J19" i="3"/>
  <c r="N28" i="3"/>
  <c r="R36" i="3"/>
  <c r="AN12" i="3"/>
  <c r="N19" i="3"/>
  <c r="AL28" i="3"/>
  <c r="T36" i="3"/>
  <c r="D38" i="3"/>
  <c r="J38" i="3"/>
  <c r="P16" i="3"/>
  <c r="R21" i="3"/>
  <c r="AP25" i="3"/>
  <c r="X38" i="3"/>
  <c r="AB38" i="3"/>
  <c r="AH38" i="3"/>
  <c r="AL38" i="3"/>
  <c r="Z12" i="3"/>
  <c r="N23" i="3"/>
  <c r="X27" i="3"/>
  <c r="AP38" i="3"/>
  <c r="R16" i="3"/>
  <c r="AR18" i="3"/>
  <c r="T21" i="3"/>
  <c r="AL23" i="3"/>
  <c r="AH35" i="3"/>
  <c r="V36" i="3"/>
  <c r="N43" i="3"/>
  <c r="T16" i="3"/>
  <c r="V21" i="3"/>
  <c r="AN23" i="3"/>
  <c r="H34" i="3"/>
  <c r="AJ35" i="3"/>
  <c r="X36" i="3"/>
  <c r="R40" i="3"/>
  <c r="X43" i="3"/>
  <c r="X16" i="3"/>
  <c r="X21" i="3"/>
  <c r="AR23" i="3"/>
  <c r="AL35" i="3"/>
  <c r="AP36" i="3"/>
  <c r="AL43" i="3"/>
  <c r="AL16" i="3"/>
  <c r="AD21" i="3"/>
  <c r="AT23" i="3"/>
  <c r="D35" i="3"/>
  <c r="AN35" i="3"/>
  <c r="AR36" i="3"/>
  <c r="AN16" i="3"/>
  <c r="AR21" i="3"/>
  <c r="F35" i="3"/>
  <c r="AP35" i="3"/>
  <c r="AT36" i="3"/>
  <c r="L39" i="3"/>
  <c r="AP40" i="3"/>
  <c r="AP16" i="3"/>
  <c r="AT21" i="3"/>
  <c r="H35" i="3"/>
  <c r="X33" i="3"/>
  <c r="AR16" i="3"/>
  <c r="H20" i="3"/>
  <c r="AD24" i="3"/>
  <c r="J35" i="3"/>
  <c r="F36" i="3"/>
  <c r="T39" i="3"/>
  <c r="B17" i="3"/>
  <c r="L35" i="3"/>
  <c r="L36" i="3"/>
  <c r="J16" i="3"/>
  <c r="N35" i="3"/>
  <c r="L16" i="3"/>
  <c r="P18" i="3"/>
  <c r="N21" i="3"/>
  <c r="J23" i="3"/>
  <c r="P35" i="3"/>
  <c r="P36" i="3"/>
  <c r="AD39" i="3"/>
  <c r="L42" i="3"/>
  <c r="V10" i="3"/>
  <c r="X18" i="3"/>
  <c r="H19" i="3"/>
  <c r="J20" i="3"/>
  <c r="AL20" i="3"/>
  <c r="AP23" i="3"/>
  <c r="AJ24" i="3"/>
  <c r="D26" i="3"/>
  <c r="V27" i="3"/>
  <c r="AB33" i="3"/>
  <c r="J34" i="3"/>
  <c r="X45" i="3"/>
  <c r="X10" i="3"/>
  <c r="L20" i="3"/>
  <c r="AN20" i="3"/>
  <c r="J26" i="3"/>
  <c r="AD33" i="3"/>
  <c r="N34" i="3"/>
  <c r="AN38" i="3"/>
  <c r="F42" i="3"/>
  <c r="Z44" i="3"/>
  <c r="AB45" i="3"/>
  <c r="AD10" i="3"/>
  <c r="AD18" i="3"/>
  <c r="N20" i="3"/>
  <c r="AP20" i="3"/>
  <c r="T26" i="3"/>
  <c r="AD27" i="3"/>
  <c r="D33" i="3"/>
  <c r="AF33" i="3"/>
  <c r="T34" i="3"/>
  <c r="AD45" i="3"/>
  <c r="AJ10" i="3"/>
  <c r="P15" i="3"/>
  <c r="D18" i="3"/>
  <c r="AF18" i="3"/>
  <c r="T19" i="3"/>
  <c r="P20" i="3"/>
  <c r="AR20" i="3"/>
  <c r="AR24" i="3"/>
  <c r="V26" i="3"/>
  <c r="AJ27" i="3"/>
  <c r="F33" i="3"/>
  <c r="AH33" i="3"/>
  <c r="AD34" i="3"/>
  <c r="D41" i="3"/>
  <c r="D45" i="3"/>
  <c r="AF45" i="3"/>
  <c r="P8" i="3"/>
  <c r="AT10" i="3"/>
  <c r="AN15" i="3"/>
  <c r="AB16" i="3"/>
  <c r="F18" i="3"/>
  <c r="AH18" i="3"/>
  <c r="AD19" i="3"/>
  <c r="R20" i="3"/>
  <c r="AT20" i="3"/>
  <c r="AH21" i="3"/>
  <c r="P23" i="3"/>
  <c r="F24" i="3"/>
  <c r="AT24" i="3"/>
  <c r="X26" i="3"/>
  <c r="AT27" i="3"/>
  <c r="H33" i="3"/>
  <c r="AJ33" i="3"/>
  <c r="AF34" i="3"/>
  <c r="R35" i="3"/>
  <c r="AR35" i="3"/>
  <c r="AD36" i="3"/>
  <c r="N38" i="3"/>
  <c r="AT38" i="3"/>
  <c r="AP39" i="3"/>
  <c r="J41" i="3"/>
  <c r="X42" i="3"/>
  <c r="F45" i="3"/>
  <c r="AH45" i="3"/>
  <c r="AN8" i="3"/>
  <c r="AD16" i="3"/>
  <c r="H18" i="3"/>
  <c r="AJ18" i="3"/>
  <c r="AF19" i="3"/>
  <c r="T20" i="3"/>
  <c r="AJ21" i="3"/>
  <c r="R23" i="3"/>
  <c r="L24" i="3"/>
  <c r="AB26" i="3"/>
  <c r="J33" i="3"/>
  <c r="AL33" i="3"/>
  <c r="AH34" i="3"/>
  <c r="T35" i="3"/>
  <c r="AT35" i="3"/>
  <c r="AH36" i="3"/>
  <c r="P38" i="3"/>
  <c r="AR39" i="3"/>
  <c r="T41" i="3"/>
  <c r="AD42" i="3"/>
  <c r="H45" i="3"/>
  <c r="AL45" i="3"/>
  <c r="D16" i="3"/>
  <c r="AF16" i="3"/>
  <c r="J18" i="3"/>
  <c r="AL18" i="3"/>
  <c r="AH19" i="3"/>
  <c r="V20" i="3"/>
  <c r="F21" i="3"/>
  <c r="AL21" i="3"/>
  <c r="T23" i="3"/>
  <c r="P24" i="3"/>
  <c r="H25" i="3"/>
  <c r="AH26" i="3"/>
  <c r="L33" i="3"/>
  <c r="AN33" i="3"/>
  <c r="AL34" i="3"/>
  <c r="V35" i="3"/>
  <c r="AJ36" i="3"/>
  <c r="R38" i="3"/>
  <c r="F39" i="3"/>
  <c r="AT39" i="3"/>
  <c r="V41" i="3"/>
  <c r="AJ42" i="3"/>
  <c r="J45" i="3"/>
  <c r="AN45" i="3"/>
  <c r="D9" i="3"/>
  <c r="J12" i="3"/>
  <c r="F16" i="3"/>
  <c r="AH16" i="3"/>
  <c r="L18" i="3"/>
  <c r="AN18" i="3"/>
  <c r="AL19" i="3"/>
  <c r="X20" i="3"/>
  <c r="J21" i="3"/>
  <c r="AN21" i="3"/>
  <c r="V23" i="3"/>
  <c r="R24" i="3"/>
  <c r="R25" i="3"/>
  <c r="AR26" i="3"/>
  <c r="X28" i="3"/>
  <c r="N33" i="3"/>
  <c r="AP33" i="3"/>
  <c r="AR34" i="3"/>
  <c r="X35" i="3"/>
  <c r="AL36" i="3"/>
  <c r="T38" i="3"/>
  <c r="X41" i="3"/>
  <c r="AT42" i="3"/>
  <c r="L45" i="3"/>
  <c r="AP45" i="3"/>
  <c r="P12" i="3"/>
  <c r="H16" i="3"/>
  <c r="AJ16" i="3"/>
  <c r="N18" i="3"/>
  <c r="AP18" i="3"/>
  <c r="AR19" i="3"/>
  <c r="AB20" i="3"/>
  <c r="L21" i="3"/>
  <c r="AP21" i="3"/>
  <c r="AB23" i="3"/>
  <c r="T24" i="3"/>
  <c r="T25" i="3"/>
  <c r="AT26" i="3"/>
  <c r="P33" i="3"/>
  <c r="AR33" i="3"/>
  <c r="AB35" i="3"/>
  <c r="J36" i="3"/>
  <c r="AN36" i="3"/>
  <c r="V38" i="3"/>
  <c r="P39" i="3"/>
  <c r="H40" i="3"/>
  <c r="AB41" i="3"/>
  <c r="N45" i="3"/>
  <c r="AF20" i="3"/>
  <c r="R33" i="3"/>
  <c r="AH41" i="3"/>
  <c r="P45" i="3"/>
  <c r="F10" i="3"/>
  <c r="R18" i="3"/>
  <c r="D20" i="3"/>
  <c r="AH20" i="3"/>
  <c r="X24" i="3"/>
  <c r="F27" i="3"/>
  <c r="P29" i="3"/>
  <c r="T33" i="3"/>
  <c r="F34" i="3"/>
  <c r="AR41" i="3"/>
  <c r="R45" i="3"/>
  <c r="Z15" i="3"/>
  <c r="AJ37" i="3"/>
  <c r="D8" i="3"/>
  <c r="AB8" i="3"/>
  <c r="D15" i="3"/>
  <c r="AB15" i="3"/>
  <c r="N22" i="3"/>
  <c r="AL22" i="3"/>
  <c r="AR25" i="3"/>
  <c r="Z28" i="3"/>
  <c r="D29" i="3"/>
  <c r="AB29" i="3"/>
  <c r="D32" i="3"/>
  <c r="AB32" i="3"/>
  <c r="N37" i="3"/>
  <c r="AL37" i="3"/>
  <c r="Z43" i="3"/>
  <c r="D44" i="3"/>
  <c r="AB44" i="3"/>
  <c r="Z8" i="3"/>
  <c r="L22" i="3"/>
  <c r="Z32" i="3"/>
  <c r="L37" i="3"/>
  <c r="F8" i="3"/>
  <c r="AD8" i="3"/>
  <c r="Z10" i="3"/>
  <c r="AD12" i="3"/>
  <c r="F15" i="3"/>
  <c r="AD15" i="3"/>
  <c r="P22" i="3"/>
  <c r="AN22" i="3"/>
  <c r="V25" i="3"/>
  <c r="AT25" i="3"/>
  <c r="Z27" i="3"/>
  <c r="D28" i="3"/>
  <c r="AB28" i="3"/>
  <c r="F29" i="3"/>
  <c r="AD29" i="3"/>
  <c r="F32" i="3"/>
  <c r="AD32" i="3"/>
  <c r="P37" i="3"/>
  <c r="AN37" i="3"/>
  <c r="V40" i="3"/>
  <c r="AT40" i="3"/>
  <c r="Z42" i="3"/>
  <c r="D43" i="3"/>
  <c r="AB43" i="3"/>
  <c r="F44" i="3"/>
  <c r="AD44" i="3"/>
  <c r="Z29" i="3"/>
  <c r="H8" i="3"/>
  <c r="AF8" i="3"/>
  <c r="D10" i="3"/>
  <c r="AB10" i="3"/>
  <c r="H12" i="3"/>
  <c r="AF12" i="3"/>
  <c r="H15" i="3"/>
  <c r="AF15" i="3"/>
  <c r="L19" i="3"/>
  <c r="AJ19" i="3"/>
  <c r="R22" i="3"/>
  <c r="AP22" i="3"/>
  <c r="X25" i="3"/>
  <c r="Z26" i="3"/>
  <c r="D27" i="3"/>
  <c r="AB27" i="3"/>
  <c r="F28" i="3"/>
  <c r="AD28" i="3"/>
  <c r="H29" i="3"/>
  <c r="AF29" i="3"/>
  <c r="H32" i="3"/>
  <c r="AF32" i="3"/>
  <c r="L34" i="3"/>
  <c r="AJ34" i="3"/>
  <c r="R37" i="3"/>
  <c r="AP37" i="3"/>
  <c r="X40" i="3"/>
  <c r="Z41" i="3"/>
  <c r="D42" i="3"/>
  <c r="AB42" i="3"/>
  <c r="F43" i="3"/>
  <c r="AD43" i="3"/>
  <c r="H44" i="3"/>
  <c r="AF44" i="3"/>
  <c r="J8" i="3"/>
  <c r="AH8" i="3"/>
  <c r="J15" i="3"/>
  <c r="AH15" i="3"/>
  <c r="T22" i="3"/>
  <c r="AR22" i="3"/>
  <c r="Z25" i="3"/>
  <c r="H28" i="3"/>
  <c r="AF28" i="3"/>
  <c r="J29" i="3"/>
  <c r="AH29" i="3"/>
  <c r="J32" i="3"/>
  <c r="AH32" i="3"/>
  <c r="T37" i="3"/>
  <c r="AR37" i="3"/>
  <c r="Z40" i="3"/>
  <c r="H43" i="3"/>
  <c r="AF43" i="3"/>
  <c r="J44" i="3"/>
  <c r="AH44" i="3"/>
  <c r="AJ45" i="3"/>
  <c r="AJ22" i="3"/>
  <c r="L8" i="3"/>
  <c r="AJ8" i="3"/>
  <c r="H10" i="3"/>
  <c r="AF10" i="3"/>
  <c r="L12" i="3"/>
  <c r="AJ12" i="3"/>
  <c r="L15" i="3"/>
  <c r="AJ15" i="3"/>
  <c r="P19" i="3"/>
  <c r="AN19" i="3"/>
  <c r="V22" i="3"/>
  <c r="AT22" i="3"/>
  <c r="X23" i="3"/>
  <c r="Z24" i="3"/>
  <c r="D25" i="3"/>
  <c r="AB25" i="3"/>
  <c r="F26" i="3"/>
  <c r="AD26" i="3"/>
  <c r="H27" i="3"/>
  <c r="AF27" i="3"/>
  <c r="J28" i="3"/>
  <c r="AH28" i="3"/>
  <c r="L29" i="3"/>
  <c r="AJ29" i="3"/>
  <c r="L32" i="3"/>
  <c r="AJ32" i="3"/>
  <c r="P34" i="3"/>
  <c r="AN34" i="3"/>
  <c r="V37" i="3"/>
  <c r="AT37" i="3"/>
  <c r="Z39" i="3"/>
  <c r="D40" i="3"/>
  <c r="AB40" i="3"/>
  <c r="F41" i="3"/>
  <c r="AD41" i="3"/>
  <c r="H42" i="3"/>
  <c r="AF42" i="3"/>
  <c r="J43" i="3"/>
  <c r="AH43" i="3"/>
  <c r="L44" i="3"/>
  <c r="AJ44" i="3"/>
  <c r="N8" i="3"/>
  <c r="AL8" i="3"/>
  <c r="J10" i="3"/>
  <c r="AH10" i="3"/>
  <c r="N12" i="3"/>
  <c r="AL12" i="3"/>
  <c r="N15" i="3"/>
  <c r="AL15" i="3"/>
  <c r="R19" i="3"/>
  <c r="AP19" i="3"/>
  <c r="X22" i="3"/>
  <c r="Z23" i="3"/>
  <c r="D24" i="3"/>
  <c r="AB24" i="3"/>
  <c r="F25" i="3"/>
  <c r="AD25" i="3"/>
  <c r="H26" i="3"/>
  <c r="AF26" i="3"/>
  <c r="J27" i="3"/>
  <c r="AH27" i="3"/>
  <c r="L28" i="3"/>
  <c r="AJ28" i="3"/>
  <c r="N29" i="3"/>
  <c r="AL29" i="3"/>
  <c r="N32" i="3"/>
  <c r="AL32" i="3"/>
  <c r="R34" i="3"/>
  <c r="AP34" i="3"/>
  <c r="X37" i="3"/>
  <c r="Z38" i="3"/>
  <c r="D39" i="3"/>
  <c r="AB39" i="3"/>
  <c r="F40" i="3"/>
  <c r="AD40" i="3"/>
  <c r="H41" i="3"/>
  <c r="AF41" i="3"/>
  <c r="J42" i="3"/>
  <c r="AH42" i="3"/>
  <c r="L43" i="3"/>
  <c r="AJ43" i="3"/>
  <c r="N44" i="3"/>
  <c r="AL44" i="3"/>
  <c r="AN44" i="3"/>
  <c r="Z22" i="3"/>
  <c r="P44" i="3"/>
  <c r="R8" i="3"/>
  <c r="AP8" i="3"/>
  <c r="N10" i="3"/>
  <c r="AL10" i="3"/>
  <c r="R12" i="3"/>
  <c r="AP12" i="3"/>
  <c r="R15" i="3"/>
  <c r="AP15" i="3"/>
  <c r="V19" i="3"/>
  <c r="AT19" i="3"/>
  <c r="Z21" i="3"/>
  <c r="D22" i="3"/>
  <c r="AB22" i="3"/>
  <c r="F23" i="3"/>
  <c r="AD23" i="3"/>
  <c r="H24" i="3"/>
  <c r="AF24" i="3"/>
  <c r="J25" i="3"/>
  <c r="AH25" i="3"/>
  <c r="L26" i="3"/>
  <c r="AJ26" i="3"/>
  <c r="N27" i="3"/>
  <c r="AL27" i="3"/>
  <c r="P28" i="3"/>
  <c r="AN28" i="3"/>
  <c r="R29" i="3"/>
  <c r="AP29" i="3"/>
  <c r="R32" i="3"/>
  <c r="AP32" i="3"/>
  <c r="V34" i="3"/>
  <c r="AT34" i="3"/>
  <c r="Z36" i="3"/>
  <c r="D37" i="3"/>
  <c r="AB37" i="3"/>
  <c r="F38" i="3"/>
  <c r="AD38" i="3"/>
  <c r="H39" i="3"/>
  <c r="AF39" i="3"/>
  <c r="J40" i="3"/>
  <c r="AH40" i="3"/>
  <c r="L41" i="3"/>
  <c r="AJ41" i="3"/>
  <c r="N42" i="3"/>
  <c r="AL42" i="3"/>
  <c r="P43" i="3"/>
  <c r="AN43" i="3"/>
  <c r="R44" i="3"/>
  <c r="AP44" i="3"/>
  <c r="AR45" i="3"/>
  <c r="AN32" i="3"/>
  <c r="T8" i="3"/>
  <c r="AR8" i="3"/>
  <c r="P10" i="3"/>
  <c r="AN10" i="3"/>
  <c r="T12" i="3"/>
  <c r="AR12" i="3"/>
  <c r="T15" i="3"/>
  <c r="AR15" i="3"/>
  <c r="V16" i="3"/>
  <c r="AT16" i="3"/>
  <c r="V18" i="3"/>
  <c r="AT18" i="3"/>
  <c r="X19" i="3"/>
  <c r="Z20" i="3"/>
  <c r="D21" i="3"/>
  <c r="AB21" i="3"/>
  <c r="F22" i="3"/>
  <c r="AD22" i="3"/>
  <c r="H23" i="3"/>
  <c r="AF23" i="3"/>
  <c r="J24" i="3"/>
  <c r="AH24" i="3"/>
  <c r="L25" i="3"/>
  <c r="AJ25" i="3"/>
  <c r="N26" i="3"/>
  <c r="AL26" i="3"/>
  <c r="P27" i="3"/>
  <c r="AN27" i="3"/>
  <c r="R28" i="3"/>
  <c r="AP28" i="3"/>
  <c r="T29" i="3"/>
  <c r="AR29" i="3"/>
  <c r="T32" i="3"/>
  <c r="AR32" i="3"/>
  <c r="V33" i="3"/>
  <c r="AT33" i="3"/>
  <c r="X34" i="3"/>
  <c r="D36" i="3"/>
  <c r="AB36" i="3"/>
  <c r="F37" i="3"/>
  <c r="AD37" i="3"/>
  <c r="H38" i="3"/>
  <c r="AF38" i="3"/>
  <c r="J39" i="3"/>
  <c r="AH39" i="3"/>
  <c r="L40" i="3"/>
  <c r="AJ40" i="3"/>
  <c r="N41" i="3"/>
  <c r="AL41" i="3"/>
  <c r="P42" i="3"/>
  <c r="AN42" i="3"/>
  <c r="R43" i="3"/>
  <c r="AP43" i="3"/>
  <c r="T44" i="3"/>
  <c r="AR44" i="3"/>
  <c r="V45" i="3"/>
  <c r="AT45" i="3"/>
  <c r="AN29" i="3"/>
  <c r="V8" i="3"/>
  <c r="AT8" i="3"/>
  <c r="R10" i="3"/>
  <c r="AP10" i="3"/>
  <c r="V12" i="3"/>
  <c r="AT12" i="3"/>
  <c r="V15" i="3"/>
  <c r="AT15" i="3"/>
  <c r="Z19" i="3"/>
  <c r="H22" i="3"/>
  <c r="AF22" i="3"/>
  <c r="N25" i="3"/>
  <c r="AL25" i="3"/>
  <c r="P26" i="3"/>
  <c r="AN26" i="3"/>
  <c r="R27" i="3"/>
  <c r="AP27" i="3"/>
  <c r="T28" i="3"/>
  <c r="AR28" i="3"/>
  <c r="V29" i="3"/>
  <c r="AT29" i="3"/>
  <c r="V32" i="3"/>
  <c r="AT32" i="3"/>
  <c r="Z34" i="3"/>
  <c r="H37" i="3"/>
  <c r="AF37" i="3"/>
  <c r="N40" i="3"/>
  <c r="AL40" i="3"/>
  <c r="P41" i="3"/>
  <c r="AN41" i="3"/>
  <c r="R42" i="3"/>
  <c r="AP42" i="3"/>
  <c r="T43" i="3"/>
  <c r="AR43" i="3"/>
  <c r="V44" i="3"/>
  <c r="AT44" i="3"/>
  <c r="P32" i="3"/>
  <c r="Z37" i="3"/>
  <c r="T10" i="3"/>
  <c r="D19" i="3"/>
  <c r="F20" i="3"/>
  <c r="H21" i="3"/>
  <c r="J22" i="3"/>
  <c r="L23" i="3"/>
  <c r="N24" i="3"/>
  <c r="P25" i="3"/>
  <c r="R26" i="3"/>
  <c r="T27" i="3"/>
  <c r="V28" i="3"/>
  <c r="D34" i="3"/>
  <c r="H36" i="3"/>
  <c r="J37" i="3"/>
  <c r="L38" i="3"/>
  <c r="N39" i="3"/>
  <c r="P40" i="3"/>
  <c r="R41" i="3"/>
  <c r="T42" i="3"/>
  <c r="V43" i="3"/>
  <c r="L19" i="2"/>
  <c r="Q12" i="2" s="1"/>
  <c r="Q20" i="2" l="1"/>
  <c r="P26" i="2" s="1"/>
  <c r="Q18" i="2"/>
  <c r="Q21" i="2"/>
  <c r="B48" i="1" l="1"/>
  <c r="B45" i="1"/>
  <c r="AJ45" i="1" s="1"/>
  <c r="B44" i="1"/>
  <c r="D44" i="1" s="1"/>
  <c r="B43" i="1"/>
  <c r="F43" i="1" s="1"/>
  <c r="B42" i="1"/>
  <c r="AN42" i="1" s="1"/>
  <c r="B41" i="1"/>
  <c r="D41" i="1" s="1"/>
  <c r="B40" i="1"/>
  <c r="L40" i="1" s="1"/>
  <c r="B39" i="1"/>
  <c r="AF39" i="1" s="1"/>
  <c r="B38" i="1"/>
  <c r="AB38" i="1" s="1"/>
  <c r="B37" i="1"/>
  <c r="AT37" i="1" s="1"/>
  <c r="B36" i="1"/>
  <c r="P36" i="1" s="1"/>
  <c r="B35" i="1"/>
  <c r="Z35" i="1" s="1"/>
  <c r="AR34" i="1"/>
  <c r="B33" i="1"/>
  <c r="AT33" i="1" s="1"/>
  <c r="B32" i="1"/>
  <c r="X32" i="1" s="1"/>
  <c r="B30" i="1"/>
  <c r="AT29" i="1"/>
  <c r="AP28" i="1"/>
  <c r="B27" i="1"/>
  <c r="AR27" i="1" s="1"/>
  <c r="B26" i="1"/>
  <c r="J26" i="1" s="1"/>
  <c r="T25" i="1"/>
  <c r="B24" i="1"/>
  <c r="AN24" i="1" s="1"/>
  <c r="B23" i="1"/>
  <c r="T23" i="1" s="1"/>
  <c r="B22" i="1"/>
  <c r="AP22" i="1" s="1"/>
  <c r="B20" i="1"/>
  <c r="F20" i="1" s="1"/>
  <c r="B19" i="1"/>
  <c r="AP19" i="1" s="1"/>
  <c r="B18" i="1"/>
  <c r="J18" i="1" s="1"/>
  <c r="B16" i="1"/>
  <c r="B17" i="1" s="1"/>
  <c r="B15" i="1"/>
  <c r="Z15" i="1" s="1"/>
  <c r="B13" i="1"/>
  <c r="B11" i="1"/>
  <c r="B10" i="1"/>
  <c r="B9" i="1"/>
  <c r="D9" i="1" s="1"/>
  <c r="B5" i="1"/>
  <c r="B6" i="1" s="1"/>
  <c r="R21" i="1"/>
  <c r="D8" i="1" l="1"/>
  <c r="AF8" i="1"/>
  <c r="N10" i="1"/>
  <c r="P10" i="1"/>
  <c r="L10" i="1"/>
  <c r="J10" i="1"/>
  <c r="AR12" i="1"/>
  <c r="AP12" i="1"/>
  <c r="AN12" i="1"/>
  <c r="AL12" i="1"/>
  <c r="AJ12" i="1"/>
  <c r="AH12" i="1"/>
  <c r="AF12" i="1"/>
  <c r="AD12" i="1"/>
  <c r="AB12" i="1"/>
  <c r="H12" i="1"/>
  <c r="X12" i="1"/>
  <c r="AT12" i="1"/>
  <c r="V12" i="1"/>
  <c r="T12" i="1"/>
  <c r="R12" i="1"/>
  <c r="P12" i="1"/>
  <c r="N12" i="1"/>
  <c r="L12" i="1"/>
  <c r="J12" i="1"/>
  <c r="Z12" i="1"/>
  <c r="T10" i="1"/>
  <c r="H10" i="1"/>
  <c r="L42" i="1"/>
  <c r="J16" i="1"/>
  <c r="N25" i="1"/>
  <c r="AN25" i="1"/>
  <c r="AT41" i="1"/>
  <c r="V24" i="1"/>
  <c r="AT24" i="1"/>
  <c r="Z41" i="1"/>
  <c r="AD10" i="1"/>
  <c r="X25" i="1"/>
  <c r="H28" i="1"/>
  <c r="AJ42" i="1"/>
  <c r="AL25" i="1"/>
  <c r="Z10" i="1"/>
  <c r="Z20" i="1"/>
  <c r="AH20" i="1"/>
  <c r="AL20" i="1"/>
  <c r="R34" i="1"/>
  <c r="D34" i="1"/>
  <c r="R23" i="1"/>
  <c r="AF34" i="1"/>
  <c r="L25" i="1"/>
  <c r="AN34" i="1"/>
  <c r="AB34" i="1"/>
  <c r="R41" i="1"/>
  <c r="AP10" i="1"/>
  <c r="AH25" i="1"/>
  <c r="J34" i="1"/>
  <c r="P34" i="1"/>
  <c r="AT34" i="1"/>
  <c r="T41" i="1"/>
  <c r="AJ41" i="1"/>
  <c r="AT10" i="1"/>
  <c r="AJ25" i="1"/>
  <c r="R28" i="1"/>
  <c r="R42" i="1"/>
  <c r="AT15" i="1"/>
  <c r="AN10" i="1"/>
  <c r="X42" i="1"/>
  <c r="AH15" i="1"/>
  <c r="AF42" i="1"/>
  <c r="AF10" i="1"/>
  <c r="AH42" i="1"/>
  <c r="H42" i="1"/>
  <c r="H35" i="1"/>
  <c r="AP42" i="1"/>
  <c r="H24" i="1"/>
  <c r="AR42" i="1"/>
  <c r="AJ35" i="1"/>
  <c r="Z25" i="1"/>
  <c r="J35" i="1"/>
  <c r="L35" i="1"/>
  <c r="AH35" i="1"/>
  <c r="D24" i="1"/>
  <c r="T35" i="1"/>
  <c r="R24" i="1"/>
  <c r="AJ8" i="1"/>
  <c r="AR15" i="1"/>
  <c r="T34" i="1"/>
  <c r="AD34" i="1"/>
  <c r="AP15" i="1"/>
  <c r="X15" i="1"/>
  <c r="N34" i="1"/>
  <c r="P24" i="1"/>
  <c r="AB24" i="1"/>
  <c r="AJ18" i="1"/>
  <c r="AT42" i="1"/>
  <c r="AJ28" i="1"/>
  <c r="F34" i="1"/>
  <c r="V42" i="1"/>
  <c r="AH34" i="1"/>
  <c r="AD24" i="1"/>
  <c r="H34" i="1"/>
  <c r="AH10" i="1"/>
  <c r="T38" i="1"/>
  <c r="P41" i="1"/>
  <c r="AT28" i="1"/>
  <c r="F41" i="1"/>
  <c r="AJ10" i="1"/>
  <c r="Z42" i="1"/>
  <c r="AH38" i="1"/>
  <c r="AL34" i="1"/>
  <c r="AL24" i="1"/>
  <c r="Z32" i="1"/>
  <c r="AJ22" i="1"/>
  <c r="T28" i="1"/>
  <c r="AF23" i="1"/>
  <c r="AN38" i="1"/>
  <c r="AP25" i="1"/>
  <c r="D33" i="1"/>
  <c r="F25" i="1"/>
  <c r="AL22" i="1"/>
  <c r="AP41" i="1"/>
  <c r="AT32" i="1"/>
  <c r="AT26" i="1"/>
  <c r="V41" i="1"/>
  <c r="X40" i="1"/>
  <c r="AN23" i="1"/>
  <c r="L41" i="1"/>
  <c r="J41" i="1"/>
  <c r="N41" i="1"/>
  <c r="AP40" i="1"/>
  <c r="H41" i="1"/>
  <c r="AB32" i="1"/>
  <c r="J22" i="1"/>
  <c r="AL41" i="1"/>
  <c r="F33" i="1"/>
  <c r="AL32" i="1"/>
  <c r="P26" i="1"/>
  <c r="AL15" i="1"/>
  <c r="R16" i="1"/>
  <c r="T40" i="1"/>
  <c r="AD26" i="1"/>
  <c r="R35" i="1"/>
  <c r="R25" i="1"/>
  <c r="AB26" i="1"/>
  <c r="AH40" i="1"/>
  <c r="AL26" i="1"/>
  <c r="X35" i="1"/>
  <c r="D25" i="1"/>
  <c r="V25" i="1"/>
  <c r="AL37" i="1"/>
  <c r="P15" i="1"/>
  <c r="AR26" i="1"/>
  <c r="T22" i="1"/>
  <c r="AH16" i="1"/>
  <c r="N26" i="1"/>
  <c r="AL16" i="1"/>
  <c r="V29" i="1"/>
  <c r="P39" i="1"/>
  <c r="AB29" i="1"/>
  <c r="X21" i="1"/>
  <c r="N21" i="1"/>
  <c r="V39" i="1"/>
  <c r="AD29" i="1"/>
  <c r="AT21" i="1"/>
  <c r="AR39" i="1"/>
  <c r="AJ29" i="1"/>
  <c r="H8" i="1"/>
  <c r="AT39" i="1"/>
  <c r="AL29" i="1"/>
  <c r="AD21" i="1"/>
  <c r="AP29" i="1"/>
  <c r="AJ21" i="1"/>
  <c r="L39" i="1"/>
  <c r="T29" i="1"/>
  <c r="AN21" i="1"/>
  <c r="L29" i="1"/>
  <c r="R29" i="1"/>
  <c r="T21" i="1"/>
  <c r="H39" i="1"/>
  <c r="L23" i="1"/>
  <c r="P43" i="1"/>
  <c r="AT43" i="1"/>
  <c r="T26" i="1"/>
  <c r="AN26" i="1"/>
  <c r="T43" i="1"/>
  <c r="AR35" i="1"/>
  <c r="V35" i="1"/>
  <c r="L45" i="1"/>
  <c r="H26" i="1"/>
  <c r="L43" i="1"/>
  <c r="Z26" i="1"/>
  <c r="AP26" i="1"/>
  <c r="AH43" i="1"/>
  <c r="AD35" i="1"/>
  <c r="AB35" i="1"/>
  <c r="F35" i="1"/>
  <c r="AJ43" i="1"/>
  <c r="AP43" i="1"/>
  <c r="J45" i="1"/>
  <c r="L26" i="1"/>
  <c r="R26" i="1"/>
  <c r="AF26" i="1"/>
  <c r="AB43" i="1"/>
  <c r="AL35" i="1"/>
  <c r="AF35" i="1"/>
  <c r="N16" i="1"/>
  <c r="R45" i="1"/>
  <c r="H43" i="1"/>
  <c r="L18" i="1"/>
  <c r="R36" i="1"/>
  <c r="J43" i="1"/>
  <c r="V26" i="1"/>
  <c r="AH26" i="1"/>
  <c r="AR18" i="1"/>
  <c r="X43" i="1"/>
  <c r="AN35" i="1"/>
  <c r="AT35" i="1"/>
  <c r="F45" i="1"/>
  <c r="V16" i="1"/>
  <c r="AN45" i="1"/>
  <c r="AF24" i="1"/>
  <c r="Z45" i="1"/>
  <c r="AH41" i="1"/>
  <c r="AH28" i="1"/>
  <c r="J24" i="1"/>
  <c r="AD36" i="1"/>
  <c r="AB10" i="1"/>
  <c r="D35" i="1"/>
  <c r="X26" i="1"/>
  <c r="AJ26" i="1"/>
  <c r="H33" i="1"/>
  <c r="Z43" i="1"/>
  <c r="P35" i="1"/>
  <c r="F24" i="1"/>
  <c r="AF16" i="1"/>
  <c r="AH37" i="1"/>
  <c r="AH24" i="1"/>
  <c r="V18" i="1"/>
  <c r="AF45" i="1"/>
  <c r="V28" i="1"/>
  <c r="N20" i="1"/>
  <c r="AP20" i="1"/>
  <c r="AN39" i="1"/>
  <c r="P18" i="1"/>
  <c r="N22" i="1"/>
  <c r="L28" i="1"/>
  <c r="F37" i="1"/>
  <c r="AR45" i="1"/>
  <c r="H18" i="1"/>
  <c r="F36" i="1"/>
  <c r="D39" i="1"/>
  <c r="Z28" i="1"/>
  <c r="R20" i="1"/>
  <c r="AR20" i="1"/>
  <c r="H45" i="1"/>
  <c r="AP39" i="1"/>
  <c r="AB18" i="1"/>
  <c r="X22" i="1"/>
  <c r="L20" i="1"/>
  <c r="P45" i="1"/>
  <c r="P37" i="1"/>
  <c r="F28" i="1"/>
  <c r="F22" i="1"/>
  <c r="Z37" i="1"/>
  <c r="AD28" i="1"/>
  <c r="V20" i="1"/>
  <c r="X8" i="1"/>
  <c r="H22" i="1"/>
  <c r="N39" i="1"/>
  <c r="AD18" i="1"/>
  <c r="Z22" i="1"/>
  <c r="T45" i="1"/>
  <c r="AB37" i="1"/>
  <c r="F39" i="1"/>
  <c r="AF37" i="1"/>
  <c r="AF28" i="1"/>
  <c r="P20" i="1"/>
  <c r="L22" i="1"/>
  <c r="X27" i="1"/>
  <c r="AB8" i="1"/>
  <c r="F18" i="1"/>
  <c r="R39" i="1"/>
  <c r="AF18" i="1"/>
  <c r="AF22" i="1"/>
  <c r="J20" i="1"/>
  <c r="D28" i="1"/>
  <c r="N45" i="1"/>
  <c r="AD37" i="1"/>
  <c r="AR24" i="1"/>
  <c r="J27" i="1"/>
  <c r="N28" i="1"/>
  <c r="AR28" i="1"/>
  <c r="AJ20" i="1"/>
  <c r="AN36" i="1"/>
  <c r="T39" i="1"/>
  <c r="AT18" i="1"/>
  <c r="AR22" i="1"/>
  <c r="H20" i="1"/>
  <c r="J28" i="1"/>
  <c r="AP45" i="1"/>
  <c r="AN37" i="1"/>
  <c r="R18" i="1"/>
  <c r="AP18" i="1"/>
  <c r="N35" i="1"/>
  <c r="V22" i="1"/>
  <c r="AT22" i="1"/>
  <c r="D16" i="1"/>
  <c r="N29" i="1"/>
  <c r="AH21" i="1"/>
  <c r="AD16" i="1"/>
  <c r="AB16" i="1"/>
  <c r="T24" i="1"/>
  <c r="AP24" i="1"/>
  <c r="F26" i="1"/>
  <c r="J40" i="1"/>
  <c r="Z18" i="1"/>
  <c r="AP35" i="1"/>
  <c r="AD22" i="1"/>
  <c r="L24" i="1"/>
  <c r="R38" i="1"/>
  <c r="AH29" i="1"/>
  <c r="AR29" i="1"/>
  <c r="AP21" i="1"/>
  <c r="AP16" i="1"/>
  <c r="X24" i="1"/>
  <c r="R15" i="1"/>
  <c r="L21" i="1"/>
  <c r="H32" i="1"/>
  <c r="AH19" i="1"/>
  <c r="Z19" i="1"/>
  <c r="D19" i="1"/>
  <c r="D45" i="1"/>
  <c r="X45" i="1"/>
  <c r="AT45" i="1"/>
  <c r="AD45" i="1"/>
  <c r="AH45" i="1"/>
  <c r="AL43" i="1"/>
  <c r="AF43" i="1"/>
  <c r="D43" i="1"/>
  <c r="AN43" i="1"/>
  <c r="AR43" i="1"/>
  <c r="V43" i="1"/>
  <c r="N43" i="1"/>
  <c r="AD43" i="1"/>
  <c r="R43" i="1"/>
  <c r="D42" i="1"/>
  <c r="N42" i="1"/>
  <c r="AD42" i="1"/>
  <c r="AB42" i="1"/>
  <c r="F42" i="1"/>
  <c r="J42" i="1"/>
  <c r="P42" i="1"/>
  <c r="AL42" i="1"/>
  <c r="T42" i="1"/>
  <c r="AB41" i="1"/>
  <c r="AN41" i="1"/>
  <c r="X41" i="1"/>
  <c r="AF41" i="1"/>
  <c r="AD41" i="1"/>
  <c r="AR41" i="1"/>
  <c r="AH39" i="1"/>
  <c r="AB39" i="1"/>
  <c r="AD39" i="1"/>
  <c r="X39" i="1"/>
  <c r="AJ39" i="1"/>
  <c r="Z39" i="1"/>
  <c r="AL39" i="1"/>
  <c r="X38" i="1"/>
  <c r="AJ38" i="1"/>
  <c r="L38" i="1"/>
  <c r="D38" i="1"/>
  <c r="P38" i="1"/>
  <c r="AL38" i="1"/>
  <c r="V38" i="1"/>
  <c r="AF38" i="1"/>
  <c r="AT38" i="1"/>
  <c r="F38" i="1"/>
  <c r="AP38" i="1"/>
  <c r="H38" i="1"/>
  <c r="Z38" i="1"/>
  <c r="AR38" i="1"/>
  <c r="J38" i="1"/>
  <c r="N38" i="1"/>
  <c r="AD38" i="1"/>
  <c r="V37" i="1"/>
  <c r="AP37" i="1"/>
  <c r="H37" i="1"/>
  <c r="D37" i="1"/>
  <c r="N37" i="1"/>
  <c r="AR37" i="1"/>
  <c r="X37" i="1"/>
  <c r="L34" i="1"/>
  <c r="X34" i="1"/>
  <c r="AJ34" i="1"/>
  <c r="V34" i="1"/>
  <c r="AP34" i="1"/>
  <c r="Z34" i="1"/>
  <c r="J33" i="1"/>
  <c r="AD33" i="1"/>
  <c r="AJ33" i="1"/>
  <c r="AL33" i="1"/>
  <c r="AN33" i="1"/>
  <c r="L33" i="1"/>
  <c r="P33" i="1"/>
  <c r="T33" i="1"/>
  <c r="Z33" i="1"/>
  <c r="V33" i="1"/>
  <c r="AF33" i="1"/>
  <c r="R33" i="1"/>
  <c r="AR33" i="1"/>
  <c r="X33" i="1"/>
  <c r="AN29" i="1"/>
  <c r="X29" i="1"/>
  <c r="D29" i="1"/>
  <c r="AF29" i="1"/>
  <c r="Z29" i="1"/>
  <c r="F29" i="1"/>
  <c r="J29" i="1"/>
  <c r="P29" i="1"/>
  <c r="X28" i="1"/>
  <c r="AL28" i="1"/>
  <c r="P28" i="1"/>
  <c r="AN28" i="1"/>
  <c r="AB28" i="1"/>
  <c r="AF27" i="1"/>
  <c r="AN27" i="1"/>
  <c r="J25" i="1"/>
  <c r="AR25" i="1"/>
  <c r="AT25" i="1"/>
  <c r="AF25" i="1"/>
  <c r="P25" i="1"/>
  <c r="AB25" i="1"/>
  <c r="AD25" i="1"/>
  <c r="R22" i="1"/>
  <c r="AH22" i="1"/>
  <c r="P22" i="1"/>
  <c r="AN22" i="1"/>
  <c r="D22" i="1"/>
  <c r="AB22" i="1"/>
  <c r="AL21" i="1"/>
  <c r="V21" i="1"/>
  <c r="H21" i="1"/>
  <c r="F21" i="1"/>
  <c r="D21" i="1"/>
  <c r="AF21" i="1"/>
  <c r="AR21" i="1"/>
  <c r="AB21" i="1"/>
  <c r="J21" i="1"/>
  <c r="Z21" i="1"/>
  <c r="P21" i="1"/>
  <c r="X20" i="1"/>
  <c r="AN20" i="1"/>
  <c r="T20" i="1"/>
  <c r="AD20" i="1"/>
  <c r="AT20" i="1"/>
  <c r="D20" i="1"/>
  <c r="AB20" i="1"/>
  <c r="AF20" i="1"/>
  <c r="P19" i="1"/>
  <c r="X18" i="1"/>
  <c r="AH18" i="1"/>
  <c r="N18" i="1"/>
  <c r="AL18" i="1"/>
  <c r="T18" i="1"/>
  <c r="AN18" i="1"/>
  <c r="D18" i="1"/>
  <c r="AN16" i="1"/>
  <c r="AT16" i="1"/>
  <c r="L16" i="1"/>
  <c r="H16" i="1"/>
  <c r="Z16" i="1"/>
  <c r="F16" i="1"/>
  <c r="P16" i="1"/>
  <c r="H15" i="1"/>
  <c r="AD15" i="1"/>
  <c r="J15" i="1"/>
  <c r="F15" i="1"/>
  <c r="N15" i="1"/>
  <c r="AN15" i="1"/>
  <c r="L15" i="1"/>
  <c r="V15" i="1"/>
  <c r="V10" i="1"/>
  <c r="AL10" i="1"/>
  <c r="R10" i="1"/>
  <c r="AR10" i="1"/>
  <c r="D10" i="1"/>
  <c r="X10" i="1"/>
  <c r="F9" i="1"/>
  <c r="AR8" i="1"/>
  <c r="H25" i="1"/>
  <c r="AJ16" i="1"/>
  <c r="AR16" i="1"/>
  <c r="T16" i="1"/>
  <c r="X16" i="1"/>
  <c r="J39" i="1"/>
  <c r="D26" i="1"/>
  <c r="H29" i="1"/>
  <c r="D27" i="1"/>
  <c r="V44" i="1"/>
  <c r="L36" i="1"/>
  <c r="J19" i="1"/>
  <c r="H36" i="1"/>
  <c r="N44" i="1"/>
  <c r="AF44" i="1"/>
  <c r="AB44" i="1"/>
  <c r="AL44" i="1"/>
  <c r="AT44" i="1"/>
  <c r="Z40" i="1"/>
  <c r="V40" i="1"/>
  <c r="AJ40" i="1"/>
  <c r="AR40" i="1"/>
  <c r="X36" i="1"/>
  <c r="T36" i="1"/>
  <c r="AH36" i="1"/>
  <c r="AP36" i="1"/>
  <c r="AF32" i="1"/>
  <c r="P32" i="1"/>
  <c r="AD32" i="1"/>
  <c r="AN32" i="1"/>
  <c r="N27" i="1"/>
  <c r="P27" i="1"/>
  <c r="AH27" i="1"/>
  <c r="AP27" i="1"/>
  <c r="AT27" i="1"/>
  <c r="V23" i="1"/>
  <c r="AH23" i="1"/>
  <c r="AP23" i="1"/>
  <c r="AB23" i="1"/>
  <c r="R19" i="1"/>
  <c r="T19" i="1"/>
  <c r="AJ19" i="1"/>
  <c r="AR19" i="1"/>
  <c r="T8" i="1"/>
  <c r="P8" i="1"/>
  <c r="AL8" i="1"/>
  <c r="AT8" i="1"/>
  <c r="F8" i="1"/>
  <c r="D32" i="1"/>
  <c r="F40" i="1"/>
  <c r="H27" i="1"/>
  <c r="L8" i="1"/>
  <c r="H40" i="1"/>
  <c r="F44" i="1"/>
  <c r="AJ44" i="1"/>
  <c r="L32" i="1"/>
  <c r="J44" i="1"/>
  <c r="H44" i="1"/>
  <c r="R44" i="1"/>
  <c r="P44" i="1"/>
  <c r="AD44" i="1"/>
  <c r="AN44" i="1"/>
  <c r="N40" i="1"/>
  <c r="AF40" i="1"/>
  <c r="AB40" i="1"/>
  <c r="AL40" i="1"/>
  <c r="AT40" i="1"/>
  <c r="Z36" i="1"/>
  <c r="V36" i="1"/>
  <c r="AJ36" i="1"/>
  <c r="AR36" i="1"/>
  <c r="N32" i="1"/>
  <c r="T32" i="1"/>
  <c r="AH32" i="1"/>
  <c r="AP32" i="1"/>
  <c r="R27" i="1"/>
  <c r="T27" i="1"/>
  <c r="AJ27" i="1"/>
  <c r="AB27" i="1"/>
  <c r="Z23" i="1"/>
  <c r="X23" i="1"/>
  <c r="AJ23" i="1"/>
  <c r="AR23" i="1"/>
  <c r="AT23" i="1"/>
  <c r="V19" i="1"/>
  <c r="AD19" i="1"/>
  <c r="AL19" i="1"/>
  <c r="AB19" i="1"/>
  <c r="N8" i="1"/>
  <c r="V8" i="1"/>
  <c r="AD8" i="1"/>
  <c r="AN8" i="1"/>
  <c r="L27" i="1"/>
  <c r="D40" i="1"/>
  <c r="F32" i="1"/>
  <c r="Z44" i="1"/>
  <c r="AR44" i="1"/>
  <c r="L44" i="1"/>
  <c r="F23" i="1"/>
  <c r="X44" i="1"/>
  <c r="T44" i="1"/>
  <c r="AH44" i="1"/>
  <c r="AP44" i="1"/>
  <c r="R40" i="1"/>
  <c r="P40" i="1"/>
  <c r="AD40" i="1"/>
  <c r="AN40" i="1"/>
  <c r="N36" i="1"/>
  <c r="AF36" i="1"/>
  <c r="AB36" i="1"/>
  <c r="AL36" i="1"/>
  <c r="AT36" i="1"/>
  <c r="R32" i="1"/>
  <c r="V32" i="1"/>
  <c r="AJ32" i="1"/>
  <c r="AR32" i="1"/>
  <c r="V27" i="1"/>
  <c r="AD27" i="1"/>
  <c r="AL27" i="1"/>
  <c r="Z27" i="1"/>
  <c r="N23" i="1"/>
  <c r="AD23" i="1"/>
  <c r="AL23" i="1"/>
  <c r="P23" i="1"/>
  <c r="N19" i="1"/>
  <c r="X19" i="1"/>
  <c r="AF19" i="1"/>
  <c r="AN19" i="1"/>
  <c r="AT19" i="1"/>
  <c r="R8" i="1"/>
  <c r="Z8" i="1"/>
  <c r="AH8" i="1"/>
  <c r="AP8" i="1"/>
  <c r="J8" i="1"/>
  <c r="J32" i="1"/>
  <c r="D23" i="1"/>
  <c r="H19" i="1"/>
  <c r="F27" i="1"/>
  <c r="J36" i="1"/>
  <c r="AF15" i="1"/>
  <c r="D36" i="1"/>
  <c r="F19" i="1"/>
  <c r="H23" i="1"/>
  <c r="F10" i="1"/>
  <c r="L37" i="1"/>
  <c r="J37" i="1"/>
  <c r="D15" i="1"/>
  <c r="V45" i="1"/>
  <c r="AB45" i="1"/>
  <c r="AL45" i="1"/>
  <c r="T37" i="1"/>
  <c r="R37" i="1"/>
  <c r="AJ37" i="1"/>
  <c r="AB33" i="1"/>
  <c r="N33" i="1"/>
  <c r="AH33" i="1"/>
  <c r="AP33" i="1"/>
  <c r="N24" i="1"/>
  <c r="Z24" i="1"/>
  <c r="AJ24" i="1"/>
  <c r="T15" i="1"/>
  <c r="AB15" i="1"/>
  <c r="AJ15" i="1"/>
  <c r="J23" i="1"/>
  <c r="L19" i="1"/>
</calcChain>
</file>

<file path=xl/sharedStrings.xml><?xml version="1.0" encoding="utf-8"?>
<sst xmlns="http://schemas.openxmlformats.org/spreadsheetml/2006/main" count="864" uniqueCount="169">
  <si>
    <r>
      <t>Welcome to Vitaflo's K·Flo</t>
    </r>
    <r>
      <rPr>
        <b/>
        <sz val="16"/>
        <color theme="0"/>
        <rFont val="Calibri"/>
        <family val="2"/>
      </rPr>
      <t>™ Dietary Reference Intake (DRI) 
and K·Quik™ MCT</t>
    </r>
    <r>
      <rPr>
        <b/>
        <sz val="16"/>
        <color theme="0"/>
        <rFont val="Calibri"/>
        <family val="2"/>
        <scheme val="minor"/>
      </rPr>
      <t xml:space="preserve"> calculator, an online tool designed to make it easier for you to use these products.</t>
    </r>
  </si>
  <si>
    <t xml:space="preserve">This calculator is for use by healthcare professionals only.  Dosages should be determined by the dietitian or clinician and is based on several factors including the type of ketogenic diet prescribed, age, weight and activity levels. </t>
  </si>
  <si>
    <r>
      <rPr>
        <b/>
        <sz val="14"/>
        <color theme="1"/>
        <rFont val="Calibri"/>
        <family val="2"/>
        <scheme val="minor"/>
      </rPr>
      <t xml:space="preserve">Find Vitaflo product information online at: </t>
    </r>
    <r>
      <rPr>
        <b/>
        <sz val="11"/>
        <color theme="1"/>
        <rFont val="Calibri"/>
        <family val="2"/>
        <scheme val="minor"/>
      </rPr>
      <t xml:space="preserve">
</t>
    </r>
    <r>
      <rPr>
        <b/>
        <sz val="18"/>
        <color theme="1"/>
        <rFont val="Calibri"/>
        <family val="2"/>
        <scheme val="minor"/>
      </rPr>
      <t>USA - VitafloUSA.com
Canada - Vitaflo.Ca</t>
    </r>
  </si>
  <si>
    <t>• US K·Flo product information</t>
  </si>
  <si>
    <t>• US K·Quik product information</t>
  </si>
  <si>
    <t>K·Flo DRI CALCULATOR by calories</t>
  </si>
  <si>
    <t>PREPARATION GUIDELINES FOR ORAL USE
Shake well before use. 
Best served chilled.</t>
  </si>
  <si>
    <r>
      <t xml:space="preserve">TUBE FEEDING PRECAUTIONS
</t>
    </r>
    <r>
      <rPr>
        <b/>
        <sz val="12"/>
        <rFont val="Arial"/>
        <family val="2"/>
      </rPr>
      <t>If using a tube feeding pump, do NOT shake the bottle before administration.
Addition of foods or medications to tube feeding formulas may lead to tube blockages.</t>
    </r>
  </si>
  <si>
    <t>K·Flo is a ready-to-drink, nutritionally complete formula in a 4:1 ratio of fat to carbohydrate and protein for tube and oral feeding for those on a medical ketogenic diet. 
Suitable from 3 year of age*. USE UNDER MEDICAL SUPERVISION. Can be used as a sole source of nutrition. Not for intravenous use. For enteral use only (tube and oral feeding).</t>
  </si>
  <si>
    <t>Enter calories needed from formula</t>
  </si>
  <si>
    <t>Product, ml</t>
  </si>
  <si>
    <t>% of bottle</t>
  </si>
  <si>
    <t>0-6 months*</t>
  </si>
  <si>
    <t>7-12 months*</t>
  </si>
  <si>
    <t>1-3 years*</t>
  </si>
  <si>
    <t>4-8 years</t>
  </si>
  <si>
    <t>9-13 years</t>
  </si>
  <si>
    <t>14-18 years</t>
  </si>
  <si>
    <t>&lt;19 years</t>
  </si>
  <si>
    <t>19-30 years</t>
  </si>
  <si>
    <t>31-50 years</t>
  </si>
  <si>
    <t>51-70 years</t>
  </si>
  <si>
    <t>&gt;70 years</t>
  </si>
  <si>
    <t>Nutrients</t>
  </si>
  <si>
    <t>DRI</t>
  </si>
  <si>
    <t>% DRI</t>
  </si>
  <si>
    <t>DRI 
Male (M)</t>
  </si>
  <si>
    <t>% DRI
Male (M)</t>
  </si>
  <si>
    <t>DRI
Female (F)</t>
  </si>
  <si>
    <t>% DRI Female
(F)</t>
  </si>
  <si>
    <t>DRI
Male (M)</t>
  </si>
  <si>
    <t>% DRI
Female
(F)</t>
  </si>
  <si>
    <r>
      <t xml:space="preserve">DRI
</t>
    </r>
    <r>
      <rPr>
        <sz val="10"/>
        <color theme="0"/>
        <rFont val="Arial"/>
        <family val="2"/>
      </rPr>
      <t>Pregnancy</t>
    </r>
  </si>
  <si>
    <r>
      <t xml:space="preserve">% DRI
</t>
    </r>
    <r>
      <rPr>
        <sz val="10"/>
        <color theme="0"/>
        <rFont val="Arial"/>
        <family val="2"/>
      </rPr>
      <t>Pregnancy</t>
    </r>
  </si>
  <si>
    <r>
      <t xml:space="preserve">DRI
</t>
    </r>
    <r>
      <rPr>
        <sz val="10"/>
        <color theme="0"/>
        <rFont val="Arial"/>
        <family val="2"/>
      </rPr>
      <t>Lactation</t>
    </r>
  </si>
  <si>
    <r>
      <t xml:space="preserve">% DRI
</t>
    </r>
    <r>
      <rPr>
        <sz val="10"/>
        <color theme="0"/>
        <rFont val="Arial"/>
        <family val="2"/>
      </rPr>
      <t>Lactation</t>
    </r>
  </si>
  <si>
    <t>DRI
Male
(M)</t>
  </si>
  <si>
    <t>% DRI
Male
(M)</t>
  </si>
  <si>
    <t>DRI
(F)</t>
  </si>
  <si>
    <t>% DRI
(F)</t>
  </si>
  <si>
    <t>DRI
Pregnancy</t>
  </si>
  <si>
    <t>% DRI
Pregnancy</t>
  </si>
  <si>
    <t>DRI
Lactation</t>
  </si>
  <si>
    <t>% DRI
Lactation</t>
  </si>
  <si>
    <t>DRI
(M)</t>
  </si>
  <si>
    <t>DRI
Female
(F)</t>
  </si>
  <si>
    <t>DRI 
Pregnancy</t>
  </si>
  <si>
    <t>Protein (Equivalent), g</t>
  </si>
  <si>
    <t>Fat, g</t>
  </si>
  <si>
    <t>Carbohydrate, g</t>
  </si>
  <si>
    <t>Net Carbohydrate</t>
  </si>
  <si>
    <t>-</t>
  </si>
  <si>
    <t>Dietary fiber</t>
  </si>
  <si>
    <t>No DRI</t>
  </si>
  <si>
    <t>Sugars</t>
  </si>
  <si>
    <t>VITAMINS</t>
  </si>
  <si>
    <t>%DRI</t>
  </si>
  <si>
    <t>DRI (M)</t>
  </si>
  <si>
    <t>% DRI (M)</t>
  </si>
  <si>
    <t>DRI (F)</t>
  </si>
  <si>
    <t>% DRI (F)</t>
  </si>
  <si>
    <t>DRI Pregnant</t>
  </si>
  <si>
    <t>% DRI Pregnant</t>
  </si>
  <si>
    <t>DRI Lactation</t>
  </si>
  <si>
    <t>% DRI Lactation</t>
  </si>
  <si>
    <t>% DRI  (F)</t>
  </si>
  <si>
    <t>Vit A, µg RE</t>
  </si>
  <si>
    <r>
      <t>Vit D</t>
    </r>
    <r>
      <rPr>
        <b/>
        <vertAlign val="subscript"/>
        <sz val="11"/>
        <color theme="1"/>
        <rFont val="Arial"/>
        <family val="2"/>
      </rPr>
      <t>3</t>
    </r>
    <r>
      <rPr>
        <b/>
        <sz val="11"/>
        <color theme="1"/>
        <rFont val="Arial"/>
        <family val="2"/>
      </rPr>
      <t>, µg</t>
    </r>
  </si>
  <si>
    <r>
      <t>Vit D</t>
    </r>
    <r>
      <rPr>
        <b/>
        <vertAlign val="subscript"/>
        <sz val="11"/>
        <color theme="1"/>
        <rFont val="Arial"/>
        <family val="2"/>
      </rPr>
      <t>3</t>
    </r>
    <r>
      <rPr>
        <b/>
        <sz val="11"/>
        <color theme="1"/>
        <rFont val="Arial"/>
        <family val="2"/>
      </rPr>
      <t>, IU</t>
    </r>
  </si>
  <si>
    <t>Vit E, mg α-TE</t>
  </si>
  <si>
    <t>Vit K, µg</t>
  </si>
  <si>
    <r>
      <t>Thiamin B</t>
    </r>
    <r>
      <rPr>
        <b/>
        <vertAlign val="subscript"/>
        <sz val="11"/>
        <color theme="1"/>
        <rFont val="Arial"/>
        <family val="2"/>
      </rPr>
      <t>1</t>
    </r>
    <r>
      <rPr>
        <b/>
        <sz val="11"/>
        <color theme="1"/>
        <rFont val="Arial"/>
        <family val="2"/>
      </rPr>
      <t>, mg</t>
    </r>
  </si>
  <si>
    <r>
      <t>Riboflavin B</t>
    </r>
    <r>
      <rPr>
        <b/>
        <vertAlign val="subscript"/>
        <sz val="11"/>
        <color theme="1"/>
        <rFont val="Arial"/>
        <family val="2"/>
      </rPr>
      <t>2</t>
    </r>
    <r>
      <rPr>
        <b/>
        <sz val="11"/>
        <color theme="1"/>
        <rFont val="Arial"/>
        <family val="2"/>
      </rPr>
      <t>, mg</t>
    </r>
  </si>
  <si>
    <r>
      <t>Vit B</t>
    </r>
    <r>
      <rPr>
        <b/>
        <vertAlign val="subscript"/>
        <sz val="11"/>
        <color theme="1"/>
        <rFont val="Arial"/>
        <family val="2"/>
      </rPr>
      <t>6</t>
    </r>
    <r>
      <rPr>
        <b/>
        <sz val="11"/>
        <color theme="1"/>
        <rFont val="Arial"/>
        <family val="2"/>
      </rPr>
      <t>, mg</t>
    </r>
  </si>
  <si>
    <r>
      <t>Vit B</t>
    </r>
    <r>
      <rPr>
        <b/>
        <vertAlign val="subscript"/>
        <sz val="11"/>
        <color theme="1"/>
        <rFont val="Arial"/>
        <family val="2"/>
      </rPr>
      <t>12</t>
    </r>
    <r>
      <rPr>
        <b/>
        <sz val="11"/>
        <color theme="1"/>
        <rFont val="Arial"/>
        <family val="2"/>
      </rPr>
      <t>, µg</t>
    </r>
  </si>
  <si>
    <r>
      <t>Niacin (B</t>
    </r>
    <r>
      <rPr>
        <b/>
        <vertAlign val="subscript"/>
        <sz val="11"/>
        <color theme="1"/>
        <rFont val="Arial"/>
        <family val="2"/>
      </rPr>
      <t>3</t>
    </r>
    <r>
      <rPr>
        <b/>
        <sz val="11"/>
        <color theme="1"/>
        <rFont val="Arial"/>
        <family val="2"/>
      </rPr>
      <t>), mg</t>
    </r>
  </si>
  <si>
    <t>Folic Acid, µg</t>
  </si>
  <si>
    <r>
      <t>Pantothenic Acid (B</t>
    </r>
    <r>
      <rPr>
        <b/>
        <vertAlign val="subscript"/>
        <sz val="11"/>
        <color theme="1"/>
        <rFont val="Arial"/>
        <family val="2"/>
      </rPr>
      <t>5</t>
    </r>
    <r>
      <rPr>
        <b/>
        <sz val="11"/>
        <color theme="1"/>
        <rFont val="Arial"/>
        <family val="2"/>
      </rPr>
      <t>), mg</t>
    </r>
  </si>
  <si>
    <t>Biotin, µg</t>
  </si>
  <si>
    <t>Vit C, mg</t>
  </si>
  <si>
    <t>Choline, mg</t>
  </si>
  <si>
    <t>Inositol, mg</t>
  </si>
  <si>
    <t xml:space="preserve">MINERALS </t>
  </si>
  <si>
    <t>% DRI  Pregnant</t>
  </si>
  <si>
    <t>% DRI  Lactation</t>
  </si>
  <si>
    <t>Calcium, mg</t>
  </si>
  <si>
    <t>Phosphorus, mg</t>
  </si>
  <si>
    <t>Magnesium, mg</t>
  </si>
  <si>
    <t>Iron, mg</t>
  </si>
  <si>
    <t>Zinc, mg</t>
  </si>
  <si>
    <t>Manganese, mg</t>
  </si>
  <si>
    <t>Copper, mg</t>
  </si>
  <si>
    <t>Iodine, µg</t>
  </si>
  <si>
    <t>Molybdenum, µg</t>
  </si>
  <si>
    <t>Chromium, µg</t>
  </si>
  <si>
    <t>Selenium, µg</t>
  </si>
  <si>
    <t>Sodium, mg</t>
  </si>
  <si>
    <t>Potassium, mg</t>
  </si>
  <si>
    <t>Chloride, mg</t>
  </si>
  <si>
    <t>AMINO ACIDS</t>
  </si>
  <si>
    <t>DRI  (F)</t>
  </si>
  <si>
    <t>L-Carnitine, mg</t>
  </si>
  <si>
    <t>Taurine, mg</t>
  </si>
  <si>
    <t>K·Flo DRI CALCULATOR by volume</t>
  </si>
  <si>
    <r>
      <t xml:space="preserve">PREPARATION GUIDELINES FOR ORAL USE
</t>
    </r>
    <r>
      <rPr>
        <b/>
        <sz val="16"/>
        <rFont val="Arial"/>
        <family val="2"/>
      </rPr>
      <t>Shake well before use. Best served chilled.</t>
    </r>
  </si>
  <si>
    <t>Enter fomula volume, ml</t>
  </si>
  <si>
    <t>Calories provided by formula, kcal</t>
  </si>
  <si>
    <r>
      <t>Vit D</t>
    </r>
    <r>
      <rPr>
        <b/>
        <vertAlign val="subscript"/>
        <sz val="10"/>
        <color theme="1"/>
        <rFont val="Arial"/>
        <family val="2"/>
      </rPr>
      <t>3</t>
    </r>
    <r>
      <rPr>
        <b/>
        <sz val="10"/>
        <color theme="1"/>
        <rFont val="Arial"/>
        <family val="2"/>
      </rPr>
      <t>, µg</t>
    </r>
  </si>
  <si>
    <r>
      <t>Vit D</t>
    </r>
    <r>
      <rPr>
        <b/>
        <vertAlign val="subscript"/>
        <sz val="10"/>
        <color theme="1"/>
        <rFont val="Arial"/>
        <family val="2"/>
      </rPr>
      <t>3</t>
    </r>
    <r>
      <rPr>
        <b/>
        <sz val="10"/>
        <color theme="1"/>
        <rFont val="Arial"/>
        <family val="2"/>
      </rPr>
      <t>, IU</t>
    </r>
  </si>
  <si>
    <r>
      <t>Thiamin B</t>
    </r>
    <r>
      <rPr>
        <b/>
        <vertAlign val="subscript"/>
        <sz val="10"/>
        <color theme="1"/>
        <rFont val="Arial"/>
        <family val="2"/>
      </rPr>
      <t>1</t>
    </r>
    <r>
      <rPr>
        <b/>
        <sz val="10"/>
        <color theme="1"/>
        <rFont val="Arial"/>
        <family val="2"/>
      </rPr>
      <t>, mg</t>
    </r>
  </si>
  <si>
    <r>
      <t>Riboflavin B</t>
    </r>
    <r>
      <rPr>
        <b/>
        <vertAlign val="subscript"/>
        <sz val="10"/>
        <color theme="1"/>
        <rFont val="Arial"/>
        <family val="2"/>
      </rPr>
      <t>2</t>
    </r>
    <r>
      <rPr>
        <b/>
        <sz val="10"/>
        <color theme="1"/>
        <rFont val="Arial"/>
        <family val="2"/>
      </rPr>
      <t>, mg</t>
    </r>
  </si>
  <si>
    <r>
      <t>Vit B</t>
    </r>
    <r>
      <rPr>
        <b/>
        <vertAlign val="subscript"/>
        <sz val="10"/>
        <color theme="1"/>
        <rFont val="Arial"/>
        <family val="2"/>
      </rPr>
      <t>6</t>
    </r>
    <r>
      <rPr>
        <b/>
        <sz val="10"/>
        <color theme="1"/>
        <rFont val="Arial"/>
        <family val="2"/>
      </rPr>
      <t>, mg</t>
    </r>
  </si>
  <si>
    <r>
      <t>Vit B</t>
    </r>
    <r>
      <rPr>
        <b/>
        <vertAlign val="subscript"/>
        <sz val="10"/>
        <color theme="1"/>
        <rFont val="Arial"/>
        <family val="2"/>
      </rPr>
      <t>12</t>
    </r>
    <r>
      <rPr>
        <b/>
        <sz val="10"/>
        <color theme="1"/>
        <rFont val="Arial"/>
        <family val="2"/>
      </rPr>
      <t>, µg</t>
    </r>
  </si>
  <si>
    <r>
      <t>Niacin (B</t>
    </r>
    <r>
      <rPr>
        <b/>
        <vertAlign val="subscript"/>
        <sz val="10"/>
        <color theme="1"/>
        <rFont val="Arial"/>
        <family val="2"/>
      </rPr>
      <t>3</t>
    </r>
    <r>
      <rPr>
        <b/>
        <sz val="10"/>
        <color theme="1"/>
        <rFont val="Arial"/>
        <family val="2"/>
      </rPr>
      <t>), mg</t>
    </r>
  </si>
  <si>
    <r>
      <t>Pantothenic Acid (B</t>
    </r>
    <r>
      <rPr>
        <b/>
        <vertAlign val="subscript"/>
        <sz val="10"/>
        <color theme="1"/>
        <rFont val="Arial"/>
        <family val="2"/>
      </rPr>
      <t>5</t>
    </r>
    <r>
      <rPr>
        <b/>
        <sz val="10"/>
        <color theme="1"/>
        <rFont val="Arial"/>
        <family val="2"/>
      </rPr>
      <t>), mg</t>
    </r>
  </si>
  <si>
    <t>MCT calculator - Incorporating MCT into the diet using K·Quik™ and in combination with K·Flo™</t>
  </si>
  <si>
    <t>Directions:</t>
  </si>
  <si>
    <t>K·Quik is a ready-to-use liquid emulsion of 
medium chain triglycerides (MCT).
For use in the ketogenic diet or in the dietary management 
of conditions requiring MCT from 3 years of age.</t>
  </si>
  <si>
    <t>K·Flo is a ready-to-drink nutritionally complete ketogenic formula
in a 4:1 ratio of fat to carbohydrate and protein.
For use in the dietary management of intractable epilepsy and other medical 
conditions where a ketogenic diet is indicated. Suitable from 3 years of age.</t>
  </si>
  <si>
    <t>When you have completed Step 1, the calculator will generate the amount of K·Quik to meet the patient's stated MCT requirement. This will automatically be shown in step 2 as well.</t>
  </si>
  <si>
    <r>
      <t xml:space="preserve">STEP 1: Complete either A </t>
    </r>
    <r>
      <rPr>
        <b/>
        <sz val="18"/>
        <color rgb="FFFF0000"/>
        <rFont val="Calibri (Body)"/>
      </rPr>
      <t>or</t>
    </r>
    <r>
      <rPr>
        <b/>
        <sz val="18"/>
        <color theme="0"/>
        <rFont val="Calibri"/>
        <family val="2"/>
        <scheme val="minor"/>
      </rPr>
      <t xml:space="preserve"> B</t>
    </r>
  </si>
  <si>
    <t xml:space="preserve">STEP 2: when using both K·Flo and K·Quik      </t>
  </si>
  <si>
    <t xml:space="preserve"> A</t>
  </si>
  <si>
    <t xml:space="preserve">Required MCT intake </t>
  </si>
  <si>
    <t>g/day</t>
  </si>
  <si>
    <r>
      <rPr>
        <b/>
        <u/>
        <sz val="16"/>
        <color theme="1"/>
        <rFont val="Calibri"/>
        <family val="2"/>
        <scheme val="minor"/>
      </rPr>
      <t>Step 2</t>
    </r>
    <r>
      <rPr>
        <sz val="11"/>
        <color theme="1"/>
        <rFont val="Calibri"/>
        <family val="2"/>
        <scheme val="minor"/>
      </rPr>
      <t xml:space="preserve">
If you want to use a combination of K·Flo and K·Quik, complete step 2 to determine updated volume and nutrition amounts.</t>
    </r>
  </si>
  <si>
    <t>OR</t>
  </si>
  <si>
    <t xml:space="preserve"> B</t>
  </si>
  <si>
    <t>Target % calorie from MCT</t>
  </si>
  <si>
    <t>%</t>
  </si>
  <si>
    <t>Enter desired calories provided by K·Flo (1.5 kcal/ml)</t>
  </si>
  <si>
    <t>kcal</t>
  </si>
  <si>
    <t>DISCLAIMERS and other information:</t>
  </si>
  <si>
    <t>AND</t>
  </si>
  <si>
    <t>Calories provided by K·Quik (from cell L18)</t>
  </si>
  <si>
    <t>K·Quik and K·Flo are medical foods for use under medical supervision.</t>
  </si>
  <si>
    <t xml:space="preserve">Target calorie intake </t>
  </si>
  <si>
    <t>kcal/day</t>
  </si>
  <si>
    <t>DOSAGE AND ADMINISTRATION
To be determined by the clinician or dietitian and is dependent on the age, body weight, and medical condition of the patient.</t>
  </si>
  <si>
    <t>Required MCT intake</t>
  </si>
  <si>
    <t xml:space="preserve"> g/day</t>
  </si>
  <si>
    <t>RESULT: K·Flo + K·Quik</t>
  </si>
  <si>
    <t>Total volume</t>
  </si>
  <si>
    <t>ml</t>
  </si>
  <si>
    <t>RESULT</t>
  </si>
  <si>
    <t>Volume of K·Flo</t>
  </si>
  <si>
    <t>K·Quik is not suitable as a sole source of nutrition. K·Flo is suitable as a sole source of nutrition.</t>
  </si>
  <si>
    <t xml:space="preserve">Volume of K·Quik per day </t>
  </si>
  <si>
    <t>Volume of K·Quik</t>
  </si>
  <si>
    <t>This calculator is designed to show how to incorporate MCT into a patient's diet using K·Quik. If using other MCT-containing products, their contribution to the MCT intake of the patient must be taken into consideration.</t>
  </si>
  <si>
    <t xml:space="preserve">Bottles of K·Quik per day </t>
  </si>
  <si>
    <t>Bottle</t>
  </si>
  <si>
    <t>Total calories</t>
  </si>
  <si>
    <t>Calories provided by K·Quik</t>
  </si>
  <si>
    <t>Protein</t>
  </si>
  <si>
    <t>g</t>
  </si>
  <si>
    <t>The overall nutritional adequacy of a patient's diet is not monitored by this calculator. This remains the responsibility of the prescribing clinician and should be regularly monitored.</t>
  </si>
  <si>
    <t>45 g of MCT (Medium Chain Triglycerides) per bottle of 225 ml (7.6 fl oz)</t>
  </si>
  <si>
    <t>Fat</t>
  </si>
  <si>
    <t>2 g of LCT (Long Chain Triglycerides) per bottle of 225 ml (7.6 fl oz)</t>
  </si>
  <si>
    <t>Saturated fat</t>
  </si>
  <si>
    <t>The calculator uses a calorie value of 9 kcal/g for MCT.</t>
  </si>
  <si>
    <t>Carbohydrate</t>
  </si>
  <si>
    <t>Ratio of fat to net carbohydrate and protein =</t>
  </si>
  <si>
    <t>: 1</t>
  </si>
  <si>
    <t xml:space="preserve">To support gastrointestinal tolerance, MCT should be gradually introduced into a patient's diet. </t>
  </si>
  <si>
    <r>
      <t>Instructions</t>
    </r>
    <r>
      <rPr>
        <sz val="14"/>
        <color theme="0"/>
        <rFont val="Arial"/>
        <family val="2"/>
      </rPr>
      <t xml:space="preserve">: This calculator is for use by healthcare professionals only. In </t>
    </r>
    <r>
      <rPr>
        <b/>
        <sz val="14"/>
        <color rgb="FF9D1E81"/>
        <rFont val="Arial"/>
        <family val="2"/>
      </rPr>
      <t>cell B4</t>
    </r>
    <r>
      <rPr>
        <sz val="14"/>
        <color theme="0"/>
        <rFont val="Arial"/>
        <family val="2"/>
      </rPr>
      <t>, enter the amount of volume of K·Flo.  
The amount of each nutrient and percentage of DRIs will change based on volume entered. Slight differences in values in calculator vs product datasheet may be seen due to differences in rounding.</t>
    </r>
  </si>
  <si>
    <r>
      <t>Instructions</t>
    </r>
    <r>
      <rPr>
        <sz val="14"/>
        <color theme="0"/>
        <rFont val="Arial"/>
        <family val="2"/>
      </rPr>
      <t xml:space="preserve">: This calculator is for use by healthcare professionals only. In </t>
    </r>
    <r>
      <rPr>
        <b/>
        <sz val="14"/>
        <color rgb="FF9D1E81"/>
        <rFont val="Arial"/>
        <family val="2"/>
      </rPr>
      <t>cell B4</t>
    </r>
    <r>
      <rPr>
        <sz val="14"/>
        <color theme="0"/>
        <rFont val="Arial"/>
        <family val="2"/>
      </rPr>
      <t>, enter the amount of calories needed or being provided from K·Flo.  
The amount of each nutrient and percentage of DRIs will change based on calories entered. Slight differences in values in calculator vs product datasheet may be seen due to differences in rounding.</t>
    </r>
  </si>
  <si>
    <r>
      <rPr>
        <b/>
        <u/>
        <sz val="16"/>
        <color theme="1"/>
        <rFont val="Calibri"/>
        <family val="2"/>
        <scheme val="minor"/>
      </rPr>
      <t>Step 1</t>
    </r>
    <r>
      <rPr>
        <sz val="16"/>
        <color theme="1"/>
        <rFont val="Calibri"/>
        <family val="2"/>
        <scheme val="minor"/>
      </rPr>
      <t xml:space="preserve"> </t>
    </r>
    <r>
      <rPr>
        <sz val="11"/>
        <color theme="1"/>
        <rFont val="Calibri"/>
        <family val="2"/>
        <scheme val="minor"/>
      </rPr>
      <t xml:space="preserve">
Enter the patient's MCT requirement, using either option A or option B (cells L9 or L11 and L13). Filling in both option A and B will trigger an error message. 
If you choose option A, enter the 'Required MCT intake' in g/d. This is the amount of MCT that you want your patient to consume on a daily basis. 
If you choose option B, you need to enter two values: 
         1. 'Target % energy from MCT'. What percentage of the patient's OVERALL energy intake do you want to be consumed as MCT? 
         2. 'Target energy intake' in kcal/day. What is the patient's estimated energy requirement? 
Once you have entered both values into section B, the calculator will generate the patient's required MCT intake in g/d.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</si>
</sst>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quot;Product, g &quot;\ 0.0"/>
    <numFmt numFmtId="166" formatCode="0;[Red]0"/>
    <numFmt numFmtId="167" formatCode="0.0;[Red]0.0"/>
    <numFmt numFmtId="168" formatCode="0.00;[Red]0.00"/>
    <numFmt numFmtId="169" formatCode="0.000"/>
    <numFmt numFmtId="170" formatCode="_-* #,##0_-;\-* #,##0_-;_-* &quot;-&quot;_-;_-@_-"/>
    <numFmt numFmtId="171" formatCode="_-* #,##0.0_-;\-* #,##0.0_-;_-* &quot;-&quot;_-;_-@_-"/>
  </numFmts>
  <fonts count="74">
    <font>
      <sz val="11"/>
      <color theme="1"/>
      <name val="Calibri"/>
      <family val="2"/>
      <scheme val="minor"/>
    </font>
    <font>
      <sz val="10"/>
      <name val="Arial"/>
      <family val="2"/>
    </font>
    <font>
      <sz val="11"/>
      <color indexed="8"/>
      <name val="Calibri"/>
      <family val="2"/>
    </font>
    <font>
      <sz val="10"/>
      <color indexed="8"/>
      <name val="Arial"/>
      <family val="2"/>
    </font>
    <font>
      <sz val="10"/>
      <color theme="0"/>
      <name val="Arial"/>
      <family val="2"/>
    </font>
    <font>
      <b/>
      <sz val="10"/>
      <color theme="1"/>
      <name val="Arial"/>
      <family val="2"/>
    </font>
    <font>
      <b/>
      <sz val="12"/>
      <color theme="1"/>
      <name val="Arial"/>
      <family val="2"/>
    </font>
    <font>
      <b/>
      <vertAlign val="subscript"/>
      <sz val="10"/>
      <color theme="1"/>
      <name val="Arial"/>
      <family val="2"/>
    </font>
    <font>
      <b/>
      <sz val="14"/>
      <color theme="0"/>
      <name val="Arial"/>
      <family val="2"/>
    </font>
    <font>
      <b/>
      <sz val="16"/>
      <color theme="1"/>
      <name val="Arial"/>
      <family val="2"/>
    </font>
    <font>
      <b/>
      <sz val="16"/>
      <color theme="0"/>
      <name val="Arial"/>
      <family val="2"/>
    </font>
    <font>
      <sz val="11"/>
      <color theme="1"/>
      <name val="Arial"/>
      <family val="2"/>
    </font>
    <font>
      <b/>
      <sz val="18"/>
      <color theme="0"/>
      <name val="Arial"/>
      <family val="2"/>
    </font>
    <font>
      <b/>
      <sz val="11"/>
      <color theme="1"/>
      <name val="Arial"/>
      <family val="2"/>
    </font>
    <font>
      <sz val="11"/>
      <color theme="1"/>
      <name val="Calibri"/>
      <family val="2"/>
      <scheme val="minor"/>
    </font>
    <font>
      <sz val="11"/>
      <color theme="0"/>
      <name val="Calibri"/>
      <family val="2"/>
      <scheme val="minor"/>
    </font>
    <font>
      <b/>
      <sz val="20"/>
      <color rgb="FF302D7E"/>
      <name val="Arial"/>
      <family val="2"/>
    </font>
    <font>
      <b/>
      <sz val="20"/>
      <color rgb="FF007F6E"/>
      <name val="Arial"/>
      <family val="2"/>
    </font>
    <font>
      <b/>
      <sz val="15"/>
      <color theme="1"/>
      <name val="Arial"/>
      <family val="2"/>
    </font>
    <font>
      <sz val="17"/>
      <color theme="0"/>
      <name val="Arial"/>
      <family val="2"/>
    </font>
    <font>
      <sz val="17"/>
      <color theme="1"/>
      <name val="Arial"/>
      <family val="2"/>
    </font>
    <font>
      <sz val="12"/>
      <color theme="0"/>
      <name val="Arial"/>
      <family val="2"/>
    </font>
    <font>
      <sz val="11"/>
      <color theme="0"/>
      <name val="Arial"/>
      <family val="2"/>
    </font>
    <font>
      <sz val="11"/>
      <color indexed="8"/>
      <name val="Arial"/>
      <family val="2"/>
    </font>
    <font>
      <sz val="12"/>
      <color indexed="8"/>
      <name val="Arial"/>
      <family val="2"/>
    </font>
    <font>
      <sz val="12"/>
      <name val="Arial"/>
      <family val="2"/>
    </font>
    <font>
      <sz val="12"/>
      <color theme="1"/>
      <name val="Arial"/>
      <family val="2"/>
    </font>
    <font>
      <b/>
      <sz val="12"/>
      <color indexed="8"/>
      <name val="Arial"/>
      <family val="2"/>
    </font>
    <font>
      <b/>
      <sz val="36"/>
      <color theme="1"/>
      <name val="Arial"/>
      <family val="2"/>
    </font>
    <font>
      <b/>
      <sz val="24"/>
      <color theme="0"/>
      <name val="Calibri"/>
      <family val="2"/>
      <scheme val="minor"/>
    </font>
    <font>
      <sz val="11"/>
      <color theme="1" tint="0.14999847407452621"/>
      <name val="Calibri"/>
      <family val="2"/>
      <scheme val="minor"/>
    </font>
    <font>
      <sz val="12"/>
      <color theme="1" tint="0.14999847407452621"/>
      <name val="Calibri"/>
      <family val="2"/>
      <scheme val="minor"/>
    </font>
    <font>
      <sz val="11"/>
      <color rgb="FF201547"/>
      <name val="Calibri"/>
      <family val="2"/>
      <scheme val="minor"/>
    </font>
    <font>
      <b/>
      <sz val="11"/>
      <color rgb="FFFF0000"/>
      <name val="Calibri"/>
      <family val="2"/>
      <scheme val="minor"/>
    </font>
    <font>
      <b/>
      <sz val="14"/>
      <color rgb="FF201547"/>
      <name val="Calibri"/>
      <family val="2"/>
      <scheme val="minor"/>
    </font>
    <font>
      <sz val="14"/>
      <color rgb="FF201547"/>
      <name val="Calibri"/>
      <family val="2"/>
      <scheme val="minor"/>
    </font>
    <font>
      <i/>
      <sz val="11"/>
      <color theme="1" tint="0.14999847407452621"/>
      <name val="Calibri"/>
      <family val="2"/>
      <scheme val="minor"/>
    </font>
    <font>
      <b/>
      <sz val="12"/>
      <color theme="1" tint="0.14999847407452621"/>
      <name val="Calibri"/>
      <family val="2"/>
      <scheme val="minor"/>
    </font>
    <font>
      <b/>
      <sz val="14"/>
      <color theme="1"/>
      <name val="Calibri"/>
      <family val="2"/>
      <scheme val="minor"/>
    </font>
    <font>
      <b/>
      <sz val="13"/>
      <color rgb="FF201547"/>
      <name val="Calibri"/>
      <family val="2"/>
      <scheme val="minor"/>
    </font>
    <font>
      <b/>
      <sz val="14"/>
      <color theme="0"/>
      <name val="Calibri"/>
      <family val="2"/>
      <scheme val="minor"/>
    </font>
    <font>
      <b/>
      <sz val="18"/>
      <color theme="0"/>
      <name val="Calibri"/>
      <family val="2"/>
      <scheme val="minor"/>
    </font>
    <font>
      <b/>
      <sz val="18"/>
      <color rgb="FFFF0000"/>
      <name val="Calibri (Body)"/>
    </font>
    <font>
      <b/>
      <sz val="14"/>
      <color rgb="FFFF0000"/>
      <name val="Calibri"/>
      <family val="2"/>
      <scheme val="minor"/>
    </font>
    <font>
      <b/>
      <sz val="20"/>
      <color rgb="FF201547"/>
      <name val="Calibri"/>
      <family val="2"/>
      <scheme val="minor"/>
    </font>
    <font>
      <sz val="14"/>
      <color theme="1"/>
      <name val="Calibri"/>
      <family val="2"/>
      <scheme val="minor"/>
    </font>
    <font>
      <b/>
      <sz val="18"/>
      <color theme="1"/>
      <name val="Calibri"/>
      <family val="2"/>
      <scheme val="minor"/>
    </font>
    <font>
      <b/>
      <sz val="18"/>
      <color rgb="FF201547"/>
      <name val="Calibri"/>
      <family val="2"/>
      <scheme val="minor"/>
    </font>
    <font>
      <b/>
      <sz val="18"/>
      <color rgb="FFFF0000"/>
      <name val="Calibri"/>
      <family val="2"/>
      <scheme val="minor"/>
    </font>
    <font>
      <sz val="11"/>
      <name val="Arial"/>
      <family val="2"/>
    </font>
    <font>
      <b/>
      <sz val="11"/>
      <color indexed="8"/>
      <name val="Arial"/>
      <family val="2"/>
    </font>
    <font>
      <b/>
      <vertAlign val="subscript"/>
      <sz val="11"/>
      <color theme="1"/>
      <name val="Arial"/>
      <family val="2"/>
    </font>
    <font>
      <b/>
      <sz val="16"/>
      <color theme="0"/>
      <name val="Calibri"/>
      <family val="2"/>
      <scheme val="minor"/>
    </font>
    <font>
      <b/>
      <sz val="16"/>
      <color theme="0"/>
      <name val="Calibri"/>
      <family val="2"/>
    </font>
    <font>
      <sz val="14"/>
      <color rgb="FF000000"/>
      <name val="Calibri"/>
      <family val="2"/>
      <scheme val="minor"/>
    </font>
    <font>
      <b/>
      <sz val="18"/>
      <name val="Arial"/>
      <family val="2"/>
    </font>
    <font>
      <b/>
      <sz val="16"/>
      <name val="Arial"/>
      <family val="2"/>
    </font>
    <font>
      <b/>
      <sz val="12"/>
      <name val="Arial"/>
      <family val="2"/>
    </font>
    <font>
      <b/>
      <sz val="16"/>
      <color theme="1"/>
      <name val="Calibri"/>
      <family val="2"/>
      <scheme val="minor"/>
    </font>
    <font>
      <b/>
      <u/>
      <sz val="11"/>
      <color theme="1"/>
      <name val="Calibri"/>
      <family val="2"/>
      <scheme val="minor"/>
    </font>
    <font>
      <b/>
      <sz val="14"/>
      <name val="Calibri"/>
      <family val="2"/>
      <scheme val="minor"/>
    </font>
    <font>
      <b/>
      <u/>
      <sz val="16"/>
      <color theme="1"/>
      <name val="Calibri"/>
      <family val="2"/>
      <scheme val="minor"/>
    </font>
    <font>
      <b/>
      <sz val="20"/>
      <color theme="1"/>
      <name val="Calibri"/>
      <family val="2"/>
      <scheme val="minor"/>
    </font>
    <font>
      <b/>
      <sz val="12"/>
      <color theme="0"/>
      <name val="Arial"/>
      <family val="2"/>
    </font>
    <font>
      <sz val="16"/>
      <color theme="1"/>
      <name val="Calibri"/>
      <family val="2"/>
      <scheme val="minor"/>
    </font>
    <font>
      <b/>
      <sz val="16"/>
      <color rgb="FF201547"/>
      <name val="Calibri"/>
      <family val="2"/>
      <scheme val="minor"/>
    </font>
    <font>
      <b/>
      <sz val="11"/>
      <color theme="1"/>
      <name val="Calibri"/>
      <family val="2"/>
      <scheme val="minor"/>
    </font>
    <font>
      <u/>
      <sz val="11"/>
      <color theme="10"/>
      <name val="Calibri"/>
      <family val="2"/>
      <scheme val="minor"/>
    </font>
    <font>
      <b/>
      <u/>
      <sz val="14"/>
      <color theme="10"/>
      <name val="Calibri"/>
      <family val="2"/>
      <scheme val="minor"/>
    </font>
    <font>
      <sz val="14"/>
      <color theme="1" tint="0.14999847407452621"/>
      <name val="Calibri"/>
      <family val="2"/>
      <scheme val="minor"/>
    </font>
    <font>
      <sz val="14"/>
      <color theme="1"/>
      <name val="Calibri Light"/>
      <family val="2"/>
      <scheme val="major"/>
    </font>
    <font>
      <sz val="14"/>
      <color theme="0"/>
      <name val="Arial"/>
      <family val="2"/>
    </font>
    <font>
      <b/>
      <sz val="14"/>
      <color rgb="FF9D1E81"/>
      <name val="Arial"/>
      <family val="2"/>
    </font>
    <font>
      <b/>
      <u/>
      <sz val="14"/>
      <color theme="8" tint="-0.249977111117893"/>
      <name val="Calibri"/>
      <family val="2"/>
      <scheme val="minor"/>
    </font>
  </fonts>
  <fills count="52">
    <fill>
      <patternFill patternType="none"/>
    </fill>
    <fill>
      <patternFill patternType="gray125"/>
    </fill>
    <fill>
      <patternFill patternType="solid">
        <fgColor indexed="22"/>
        <bgColor indexed="24"/>
      </patternFill>
    </fill>
    <fill>
      <patternFill patternType="solid">
        <fgColor indexed="65"/>
        <bgColor indexed="22"/>
      </patternFill>
    </fill>
    <fill>
      <patternFill patternType="solid">
        <fgColor indexed="9"/>
        <bgColor indexed="64"/>
      </patternFill>
    </fill>
    <fill>
      <patternFill patternType="solid">
        <fgColor indexed="9"/>
        <bgColor indexed="24"/>
      </patternFill>
    </fill>
    <fill>
      <patternFill patternType="solid">
        <fgColor indexed="22"/>
        <bgColor indexed="64"/>
      </patternFill>
    </fill>
    <fill>
      <patternFill patternType="solid">
        <fgColor theme="0"/>
        <bgColor indexed="64"/>
      </patternFill>
    </fill>
    <fill>
      <patternFill patternType="solid">
        <fgColor theme="0"/>
        <bgColor indexed="24"/>
      </patternFill>
    </fill>
    <fill>
      <patternFill patternType="solid">
        <fgColor rgb="FF9D1E81"/>
        <bgColor indexed="64"/>
      </patternFill>
    </fill>
    <fill>
      <patternFill patternType="solid">
        <fgColor indexed="65"/>
        <bgColor indexed="64"/>
      </patternFill>
    </fill>
    <fill>
      <patternFill patternType="solid">
        <fgColor theme="0"/>
        <bgColor indexed="22"/>
      </patternFill>
    </fill>
    <fill>
      <patternFill patternType="solid">
        <fgColor rgb="FF4B297F"/>
        <bgColor indexed="64"/>
      </patternFill>
    </fill>
    <fill>
      <patternFill patternType="solid">
        <fgColor rgb="FF24133D"/>
        <bgColor indexed="64"/>
      </patternFill>
    </fill>
    <fill>
      <patternFill patternType="solid">
        <fgColor rgb="FF391E60"/>
        <bgColor indexed="64"/>
      </patternFill>
    </fill>
    <fill>
      <patternFill patternType="solid">
        <fgColor rgb="FF49267C"/>
        <bgColor indexed="64"/>
      </patternFill>
    </fill>
    <fill>
      <patternFill patternType="solid">
        <fgColor rgb="FF582E96"/>
        <bgColor indexed="64"/>
      </patternFill>
    </fill>
    <fill>
      <patternFill patternType="solid">
        <fgColor rgb="FF6937B3"/>
        <bgColor indexed="64"/>
      </patternFill>
    </fill>
    <fill>
      <patternFill patternType="solid">
        <fgColor rgb="FF7C49C7"/>
        <bgColor indexed="64"/>
      </patternFill>
    </fill>
    <fill>
      <patternFill patternType="solid">
        <fgColor rgb="FF8B5ECE"/>
        <bgColor indexed="64"/>
      </patternFill>
    </fill>
    <fill>
      <patternFill patternType="solid">
        <fgColor rgb="FFB395DF"/>
        <bgColor indexed="64"/>
      </patternFill>
    </fill>
    <fill>
      <patternFill patternType="solid">
        <fgColor rgb="FFBFA6E4"/>
        <bgColor indexed="64"/>
      </patternFill>
    </fill>
    <fill>
      <patternFill patternType="solid">
        <fgColor rgb="FFD1BFEB"/>
        <bgColor indexed="64"/>
      </patternFill>
    </fill>
    <fill>
      <patternFill patternType="solid">
        <fgColor rgb="FFA07BD7"/>
        <bgColor indexed="64"/>
      </patternFill>
    </fill>
    <fill>
      <patternFill patternType="solid">
        <fgColor rgb="FFC926A6"/>
        <bgColor indexed="64"/>
      </patternFill>
    </fill>
    <fill>
      <patternFill patternType="solid">
        <fgColor rgb="FF433FB0"/>
        <bgColor indexed="64"/>
      </patternFill>
    </fill>
    <fill>
      <patternFill patternType="solid">
        <fgColor rgb="FF8D1B75"/>
        <bgColor indexed="64"/>
      </patternFill>
    </fill>
    <fill>
      <patternFill patternType="solid">
        <fgColor rgb="FFAC208E"/>
        <bgColor indexed="64"/>
      </patternFill>
    </fill>
    <fill>
      <patternFill patternType="gray0625">
        <fgColor indexed="22"/>
        <bgColor rgb="FFD1BFEB"/>
      </patternFill>
    </fill>
    <fill>
      <patternFill patternType="gray0625">
        <fgColor indexed="22"/>
      </patternFill>
    </fill>
    <fill>
      <patternFill patternType="gray0625">
        <fgColor indexed="22"/>
        <bgColor theme="0"/>
      </patternFill>
    </fill>
    <fill>
      <patternFill patternType="gray0625">
        <fgColor indexed="22"/>
        <bgColor indexed="9"/>
      </patternFill>
    </fill>
    <fill>
      <patternFill patternType="solid">
        <fgColor theme="0" tint="-0.14999847407452621"/>
        <bgColor indexed="24"/>
      </patternFill>
    </fill>
    <fill>
      <patternFill patternType="gray0625">
        <fgColor indexed="22"/>
        <bgColor theme="0" tint="-0.14999847407452621"/>
      </patternFill>
    </fill>
    <fill>
      <patternFill patternType="solid">
        <fgColor theme="0" tint="-0.14999847407452621"/>
        <bgColor indexed="22"/>
      </patternFill>
    </fill>
    <fill>
      <patternFill patternType="solid">
        <fgColor theme="0" tint="-0.14999847407452621"/>
        <bgColor indexed="64"/>
      </patternFill>
    </fill>
    <fill>
      <patternFill patternType="lightGray">
        <fgColor indexed="22"/>
        <bgColor theme="0" tint="-0.14999847407452621"/>
      </patternFill>
    </fill>
    <fill>
      <patternFill patternType="gray0625">
        <fgColor theme="0" tint="-0.499984740745262"/>
        <bgColor rgb="FFD1BFEB"/>
      </patternFill>
    </fill>
    <fill>
      <patternFill patternType="gray0625">
        <fgColor indexed="22"/>
        <bgColor rgb="FFBFA6E4"/>
      </patternFill>
    </fill>
    <fill>
      <patternFill patternType="gray0625">
        <fgColor indexed="22"/>
        <bgColor rgb="FFB395DF"/>
      </patternFill>
    </fill>
    <fill>
      <patternFill patternType="gray0625">
        <fgColor indexed="22"/>
        <bgColor rgb="FFA07BD7"/>
      </patternFill>
    </fill>
    <fill>
      <patternFill patternType="gray0625">
        <fgColor theme="0" tint="-0.499984740745262"/>
        <bgColor rgb="FF433FB0"/>
      </patternFill>
    </fill>
    <fill>
      <patternFill patternType="gray0625">
        <fgColor theme="0" tint="-0.499984740745262"/>
        <bgColor rgb="FFC926A6"/>
      </patternFill>
    </fill>
    <fill>
      <patternFill patternType="gray0625">
        <fgColor theme="0" tint="-0.499984740745262"/>
        <bgColor rgb="FF8D1B75"/>
      </patternFill>
    </fill>
    <fill>
      <patternFill patternType="gray0625">
        <fgColor theme="0" tint="-0.499984740745262"/>
        <bgColor rgb="FFAC208E"/>
      </patternFill>
    </fill>
    <fill>
      <patternFill patternType="solid">
        <fgColor rgb="FFDFE1EA"/>
        <bgColor indexed="64"/>
      </patternFill>
    </fill>
    <fill>
      <patternFill patternType="solid">
        <fgColor rgb="FF179A48"/>
        <bgColor indexed="64"/>
      </patternFill>
    </fill>
    <fill>
      <patternFill patternType="solid">
        <fgColor rgb="FFF5E9F3"/>
        <bgColor indexed="64"/>
      </patternFill>
    </fill>
    <fill>
      <patternFill patternType="solid">
        <fgColor rgb="FFCDE5AA"/>
        <bgColor indexed="64"/>
      </patternFill>
    </fill>
    <fill>
      <gradientFill degree="90">
        <stop position="0">
          <color rgb="FFF5E9F3"/>
        </stop>
        <stop position="1">
          <color rgb="FFCDE5AA"/>
        </stop>
      </gradientFill>
    </fill>
    <fill>
      <patternFill patternType="solid">
        <fgColor rgb="FFFFFF00"/>
        <bgColor indexed="64"/>
      </patternFill>
    </fill>
    <fill>
      <patternFill patternType="solid">
        <fgColor rgb="FF15145F"/>
        <bgColor indexed="64"/>
      </patternFill>
    </fill>
  </fills>
  <borders count="151">
    <border>
      <left/>
      <right/>
      <top/>
      <bottom/>
      <diagonal/>
    </border>
    <border>
      <left/>
      <right/>
      <top style="medium">
        <color indexed="64"/>
      </top>
      <bottom style="medium">
        <color indexed="64"/>
      </bottom>
      <diagonal/>
    </border>
    <border>
      <left style="thin">
        <color indexed="8"/>
      </left>
      <right style="thick">
        <color indexed="64"/>
      </right>
      <top style="medium">
        <color indexed="64"/>
      </top>
      <bottom/>
      <diagonal/>
    </border>
    <border>
      <left style="thick">
        <color indexed="64"/>
      </left>
      <right/>
      <top style="medium">
        <color indexed="64"/>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8"/>
      </top>
      <bottom style="thin">
        <color indexed="8"/>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ck">
        <color indexed="64"/>
      </right>
      <top/>
      <bottom style="thin">
        <color indexed="8"/>
      </bottom>
      <diagonal/>
    </border>
    <border>
      <left style="thick">
        <color indexed="64"/>
      </left>
      <right style="thin">
        <color indexed="64"/>
      </right>
      <top/>
      <bottom style="thin">
        <color indexed="64"/>
      </bottom>
      <diagonal/>
    </border>
    <border>
      <left style="thin">
        <color indexed="8"/>
      </left>
      <right style="thick">
        <color indexed="64"/>
      </right>
      <top style="thin">
        <color indexed="8"/>
      </top>
      <bottom style="thin">
        <color indexed="8"/>
      </bottom>
      <diagonal/>
    </border>
    <border>
      <left style="thick">
        <color indexed="64"/>
      </left>
      <right/>
      <top style="thin">
        <color indexed="8"/>
      </top>
      <bottom style="thin">
        <color indexed="8"/>
      </bottom>
      <diagonal/>
    </border>
    <border>
      <left style="thick">
        <color indexed="64"/>
      </left>
      <right style="thin">
        <color indexed="64"/>
      </right>
      <top style="thin">
        <color indexed="8"/>
      </top>
      <bottom style="thin">
        <color indexed="8"/>
      </bottom>
      <diagonal/>
    </border>
    <border>
      <left style="thin">
        <color indexed="8"/>
      </left>
      <right/>
      <top style="thin">
        <color indexed="8"/>
      </top>
      <bottom style="thin">
        <color indexed="8"/>
      </bottom>
      <diagonal/>
    </border>
    <border>
      <left style="thick">
        <color indexed="64"/>
      </left>
      <right style="thin">
        <color indexed="8"/>
      </right>
      <top style="thin">
        <color indexed="8"/>
      </top>
      <bottom style="thin">
        <color indexed="8"/>
      </bottom>
      <diagonal/>
    </border>
    <border>
      <left style="thick">
        <color indexed="64"/>
      </left>
      <right style="thin">
        <color indexed="64"/>
      </right>
      <top style="thin">
        <color indexed="8"/>
      </top>
      <bottom/>
      <diagonal/>
    </border>
    <border>
      <left style="thick">
        <color indexed="64"/>
      </left>
      <right style="thin">
        <color indexed="8"/>
      </right>
      <top style="thin">
        <color indexed="8"/>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style="thin">
        <color indexed="64"/>
      </left>
      <right/>
      <top style="thin">
        <color indexed="64"/>
      </top>
      <bottom/>
      <diagonal/>
    </border>
    <border>
      <left style="thick">
        <color indexed="64"/>
      </left>
      <right/>
      <top/>
      <bottom style="thin">
        <color indexed="8"/>
      </bottom>
      <diagonal/>
    </border>
    <border>
      <left style="thick">
        <color indexed="64"/>
      </left>
      <right/>
      <top style="thin">
        <color indexed="8"/>
      </top>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style="thin">
        <color indexed="8"/>
      </top>
      <bottom style="thin">
        <color indexed="8"/>
      </bottom>
      <diagonal/>
    </border>
    <border>
      <left style="medium">
        <color indexed="64"/>
      </left>
      <right/>
      <top style="thin">
        <color indexed="8"/>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ck">
        <color indexed="64"/>
      </left>
      <right style="thin">
        <color indexed="8"/>
      </right>
      <top style="medium">
        <color indexed="64"/>
      </top>
      <bottom/>
      <diagonal/>
    </border>
    <border>
      <left style="thin">
        <color indexed="8"/>
      </left>
      <right/>
      <top style="medium">
        <color indexed="64"/>
      </top>
      <bottom/>
      <diagonal/>
    </border>
    <border>
      <left/>
      <right style="thick">
        <color indexed="64"/>
      </right>
      <top style="medium">
        <color indexed="64"/>
      </top>
      <bottom style="thin">
        <color indexed="8"/>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ck">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style="thin">
        <color indexed="64"/>
      </right>
      <top style="medium">
        <color indexed="64"/>
      </top>
      <bottom style="thin">
        <color indexed="8"/>
      </bottom>
      <diagonal/>
    </border>
    <border>
      <left style="thin">
        <color indexed="8"/>
      </left>
      <right/>
      <top/>
      <bottom style="thin">
        <color indexed="8"/>
      </bottom>
      <diagonal/>
    </border>
    <border>
      <left style="thick">
        <color indexed="64"/>
      </left>
      <right style="thin">
        <color indexed="8"/>
      </right>
      <top/>
      <bottom style="thin">
        <color indexed="8"/>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ck">
        <color indexed="64"/>
      </right>
      <top style="thin">
        <color indexed="8"/>
      </top>
      <bottom style="thin">
        <color indexed="8"/>
      </bottom>
      <diagonal/>
    </border>
    <border>
      <left style="thin">
        <color indexed="8"/>
      </left>
      <right/>
      <top style="thin">
        <color indexed="8"/>
      </top>
      <bottom/>
      <diagonal/>
    </border>
    <border>
      <left/>
      <right style="thick">
        <color indexed="64"/>
      </right>
      <top/>
      <bottom style="thin">
        <color indexed="8"/>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8"/>
      </left>
      <right/>
      <top style="medium">
        <color indexed="64"/>
      </top>
      <bottom style="thin">
        <color indexed="8"/>
      </bottom>
      <diagonal/>
    </border>
    <border>
      <left style="thin">
        <color indexed="8"/>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indexed="64"/>
      </left>
      <right style="thin">
        <color indexed="64"/>
      </right>
      <top style="medium">
        <color indexed="64"/>
      </top>
      <bottom/>
      <diagonal/>
    </border>
    <border>
      <left style="thick">
        <color indexed="64"/>
      </left>
      <right style="thin">
        <color indexed="64"/>
      </right>
      <top/>
      <bottom/>
      <diagonal/>
    </border>
    <border>
      <left style="thin">
        <color indexed="64"/>
      </left>
      <right style="thick">
        <color indexed="64"/>
      </right>
      <top style="medium">
        <color indexed="64"/>
      </top>
      <bottom/>
      <diagonal/>
    </border>
    <border>
      <left style="thin">
        <color indexed="64"/>
      </left>
      <right style="thick">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style="medium">
        <color indexed="64"/>
      </bottom>
      <diagonal/>
    </border>
    <border>
      <left style="medium">
        <color theme="1"/>
      </left>
      <right/>
      <top/>
      <bottom/>
      <diagonal/>
    </border>
    <border>
      <left style="medium">
        <color theme="1"/>
      </left>
      <right style="medium">
        <color indexed="64"/>
      </right>
      <top/>
      <bottom style="medium">
        <color indexed="64"/>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style="thin">
        <color indexed="8"/>
      </top>
      <bottom/>
      <diagonal/>
    </border>
    <border>
      <left style="medium">
        <color indexed="64"/>
      </left>
      <right style="thin">
        <color indexed="8"/>
      </right>
      <top/>
      <bottom style="thin">
        <color indexed="8"/>
      </bottom>
      <diagonal/>
    </border>
    <border>
      <left style="medium">
        <color indexed="64"/>
      </left>
      <right style="thin">
        <color indexed="8"/>
      </right>
      <top style="thin">
        <color indexed="8"/>
      </top>
      <bottom style="thin">
        <color indexed="8"/>
      </bottom>
      <diagonal/>
    </border>
    <border>
      <left style="medium">
        <color indexed="64"/>
      </left>
      <right style="thin">
        <color indexed="8"/>
      </right>
      <top style="thin">
        <color indexed="64"/>
      </top>
      <bottom style="medium">
        <color indexed="64"/>
      </bottom>
      <diagonal/>
    </border>
    <border>
      <left/>
      <right style="thick">
        <color indexed="64"/>
      </right>
      <top style="thin">
        <color indexed="8"/>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right/>
      <top style="medium">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right/>
      <top style="thin">
        <color indexed="8"/>
      </top>
      <bottom style="thin">
        <color indexed="8"/>
      </bottom>
      <diagonal/>
    </border>
    <border>
      <left style="medium">
        <color indexed="64"/>
      </left>
      <right/>
      <top/>
      <bottom/>
      <diagonal/>
    </border>
    <border>
      <left style="thin">
        <color indexed="64"/>
      </left>
      <right/>
      <top/>
      <bottom/>
      <diagonal/>
    </border>
    <border>
      <left style="medium">
        <color indexed="64"/>
      </left>
      <right/>
      <top style="thin">
        <color indexed="64"/>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style="medium">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medium">
        <color indexed="64"/>
      </top>
      <bottom/>
      <diagonal/>
    </border>
    <border>
      <left/>
      <right/>
      <top style="thick">
        <color indexed="64"/>
      </top>
      <bottom style="medium">
        <color indexed="64"/>
      </bottom>
      <diagonal/>
    </border>
    <border>
      <left style="thin">
        <color indexed="64"/>
      </left>
      <right style="medium">
        <color indexed="64"/>
      </right>
      <top style="thin">
        <color indexed="64"/>
      </top>
      <bottom style="thick">
        <color indexed="64"/>
      </bottom>
      <diagonal/>
    </border>
    <border>
      <left style="thin">
        <color indexed="8"/>
      </left>
      <right style="thick">
        <color indexed="64"/>
      </right>
      <top style="thin">
        <color indexed="8"/>
      </top>
      <bottom/>
      <diagonal/>
    </border>
    <border>
      <left style="thin">
        <color indexed="8"/>
      </left>
      <right style="thick">
        <color indexed="64"/>
      </right>
      <top style="thin">
        <color indexed="8"/>
      </top>
      <bottom style="medium">
        <color indexed="64"/>
      </bottom>
      <diagonal/>
    </border>
    <border>
      <left/>
      <right/>
      <top/>
      <bottom style="thin">
        <color rgb="FF201547"/>
      </bottom>
      <diagonal/>
    </border>
    <border>
      <left/>
      <right/>
      <top style="thin">
        <color rgb="FF201547"/>
      </top>
      <bottom/>
      <diagonal/>
    </border>
    <border>
      <left/>
      <right style="medium">
        <color rgb="FF201547"/>
      </right>
      <top style="thin">
        <color rgb="FF201547"/>
      </top>
      <bottom/>
      <diagonal/>
    </border>
    <border>
      <left/>
      <right/>
      <top style="thin">
        <color indexed="64"/>
      </top>
      <bottom style="thin">
        <color indexed="64"/>
      </bottom>
      <diagonal/>
    </border>
    <border>
      <left style="thick">
        <color indexed="64"/>
      </left>
      <right/>
      <top style="thick">
        <color indexed="64"/>
      </top>
      <bottom style="medium">
        <color rgb="FF201547"/>
      </bottom>
      <diagonal/>
    </border>
    <border>
      <left/>
      <right/>
      <top style="thick">
        <color indexed="64"/>
      </top>
      <bottom style="medium">
        <color rgb="FF201547"/>
      </bottom>
      <diagonal/>
    </border>
    <border>
      <left/>
      <right style="thick">
        <color indexed="64"/>
      </right>
      <top style="thick">
        <color indexed="64"/>
      </top>
      <bottom style="medium">
        <color rgb="FF201547"/>
      </bottom>
      <diagonal/>
    </border>
    <border>
      <left style="medium">
        <color rgb="FF201547"/>
      </left>
      <right style="thick">
        <color indexed="64"/>
      </right>
      <top/>
      <bottom style="medium">
        <color rgb="FF201547"/>
      </bottom>
      <diagonal/>
    </border>
    <border>
      <left style="thick">
        <color indexed="64"/>
      </left>
      <right/>
      <top/>
      <bottom/>
      <diagonal/>
    </border>
    <border>
      <left/>
      <right style="thick">
        <color indexed="64"/>
      </right>
      <top/>
      <bottom/>
      <diagonal/>
    </border>
    <border>
      <left style="medium">
        <color rgb="FF201547"/>
      </left>
      <right style="thick">
        <color indexed="64"/>
      </right>
      <top style="medium">
        <color rgb="FF201547"/>
      </top>
      <bottom style="medium">
        <color rgb="FF201547"/>
      </bottom>
      <diagonal/>
    </border>
    <border>
      <left style="thick">
        <color indexed="64"/>
      </left>
      <right/>
      <top/>
      <bottom style="thick">
        <color indexed="64"/>
      </bottom>
      <diagonal/>
    </border>
    <border>
      <left/>
      <right/>
      <top style="thin">
        <color rgb="FF201547"/>
      </top>
      <bottom style="thick">
        <color indexed="64"/>
      </bottom>
      <diagonal/>
    </border>
    <border>
      <left/>
      <right style="thick">
        <color indexed="64"/>
      </right>
      <top/>
      <bottom style="thick">
        <color indexed="64"/>
      </bottom>
      <diagonal/>
    </border>
    <border>
      <left style="medium">
        <color rgb="FF201547"/>
      </left>
      <right style="thick">
        <color indexed="64"/>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bottom style="thin">
        <color rgb="FF201547"/>
      </bottom>
      <diagonal/>
    </border>
    <border>
      <left/>
      <right style="thick">
        <color indexed="64"/>
      </right>
      <top style="thin">
        <color indexed="64"/>
      </top>
      <bottom style="thin">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thick">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13">
    <xf numFmtId="0" fontId="0"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0" fontId="67" fillId="0" borderId="0" applyNumberFormat="0" applyFill="0" applyBorder="0" applyAlignment="0" applyProtection="0"/>
  </cellStyleXfs>
  <cellXfs count="754">
    <xf numFmtId="0" fontId="0" fillId="0" borderId="0" xfId="0"/>
    <xf numFmtId="0" fontId="11" fillId="0" borderId="0" xfId="0" applyFont="1"/>
    <xf numFmtId="0" fontId="11" fillId="0" borderId="78" xfId="0" applyFont="1" applyBorder="1"/>
    <xf numFmtId="0" fontId="11" fillId="0" borderId="0" xfId="0" applyFont="1" applyAlignment="1" applyProtection="1">
      <alignment horizontal="center"/>
      <protection locked="0"/>
    </xf>
    <xf numFmtId="164" fontId="11" fillId="0" borderId="0" xfId="0" applyNumberFormat="1" applyFont="1"/>
    <xf numFmtId="164" fontId="10" fillId="9" borderId="73" xfId="2" applyNumberFormat="1" applyFont="1" applyFill="1" applyBorder="1" applyAlignment="1" applyProtection="1">
      <alignment horizontal="center" vertical="center"/>
      <protection locked="0"/>
    </xf>
    <xf numFmtId="0" fontId="11" fillId="35" borderId="0" xfId="0" applyFont="1" applyFill="1"/>
    <xf numFmtId="0" fontId="11" fillId="35" borderId="10" xfId="0" applyFont="1" applyFill="1" applyBorder="1"/>
    <xf numFmtId="0" fontId="11" fillId="35" borderId="86" xfId="0" applyFont="1" applyFill="1" applyBorder="1"/>
    <xf numFmtId="0" fontId="11" fillId="0" borderId="0" xfId="0" applyFont="1" applyAlignment="1">
      <alignment vertical="center"/>
    </xf>
    <xf numFmtId="0" fontId="20" fillId="0" borderId="0" xfId="0" applyFont="1" applyAlignment="1">
      <alignment vertical="center"/>
    </xf>
    <xf numFmtId="0" fontId="8" fillId="12" borderId="0" xfId="2" applyFont="1" applyFill="1" applyAlignment="1">
      <alignment vertical="center" wrapText="1"/>
    </xf>
    <xf numFmtId="0" fontId="11" fillId="0" borderId="95" xfId="0" applyFont="1" applyBorder="1" applyAlignment="1">
      <alignment vertical="center"/>
    </xf>
    <xf numFmtId="0" fontId="26" fillId="35" borderId="0" xfId="0" applyFont="1" applyFill="1"/>
    <xf numFmtId="0" fontId="26" fillId="0" borderId="0" xfId="0" applyFont="1"/>
    <xf numFmtId="0" fontId="26" fillId="7" borderId="10" xfId="0" applyFont="1" applyFill="1" applyBorder="1"/>
    <xf numFmtId="0" fontId="26" fillId="7" borderId="86" xfId="0" applyFont="1" applyFill="1" applyBorder="1"/>
    <xf numFmtId="0" fontId="26" fillId="35" borderId="10" xfId="0" applyFont="1" applyFill="1" applyBorder="1"/>
    <xf numFmtId="0" fontId="26" fillId="35" borderId="86" xfId="0" applyFont="1" applyFill="1" applyBorder="1"/>
    <xf numFmtId="0" fontId="26" fillId="7" borderId="88" xfId="0" applyFont="1" applyFill="1" applyBorder="1"/>
    <xf numFmtId="0" fontId="26" fillId="7" borderId="94" xfId="0" applyFont="1" applyFill="1" applyBorder="1"/>
    <xf numFmtId="0" fontId="12" fillId="12" borderId="0" xfId="0" applyFont="1" applyFill="1" applyAlignment="1">
      <alignment horizontal="left" vertical="center" wrapText="1"/>
    </xf>
    <xf numFmtId="9" fontId="25" fillId="35" borderId="38" xfId="10" applyFont="1" applyFill="1" applyBorder="1" applyAlignment="1" applyProtection="1">
      <alignment horizontal="right" vertical="center"/>
    </xf>
    <xf numFmtId="9" fontId="25" fillId="35" borderId="40" xfId="10" applyFont="1" applyFill="1" applyBorder="1" applyAlignment="1" applyProtection="1">
      <alignment horizontal="right" vertical="center"/>
    </xf>
    <xf numFmtId="9" fontId="25" fillId="35" borderId="42" xfId="10" applyFont="1" applyFill="1" applyBorder="1" applyAlignment="1" applyProtection="1">
      <alignment horizontal="right" vertical="center"/>
    </xf>
    <xf numFmtId="9" fontId="25" fillId="10" borderId="8" xfId="10" applyFont="1" applyFill="1" applyBorder="1" applyAlignment="1" applyProtection="1">
      <alignment horizontal="right" vertical="center"/>
    </xf>
    <xf numFmtId="9" fontId="25" fillId="35" borderId="89" xfId="10" applyFont="1" applyFill="1" applyBorder="1" applyAlignment="1" applyProtection="1">
      <alignment horizontal="right" vertical="center"/>
    </xf>
    <xf numFmtId="9" fontId="25" fillId="35" borderId="22" xfId="10" applyFont="1" applyFill="1" applyBorder="1" applyAlignment="1" applyProtection="1">
      <alignment horizontal="right" vertical="center"/>
    </xf>
    <xf numFmtId="9" fontId="25" fillId="35" borderId="20" xfId="10" applyFont="1" applyFill="1" applyBorder="1" applyAlignment="1" applyProtection="1">
      <alignment horizontal="right" vertical="center"/>
    </xf>
    <xf numFmtId="9" fontId="1" fillId="35" borderId="46" xfId="10" applyFont="1" applyFill="1" applyBorder="1" applyAlignment="1" applyProtection="1">
      <alignment horizontal="right" vertical="center"/>
    </xf>
    <xf numFmtId="9" fontId="1" fillId="35" borderId="50" xfId="10" applyFont="1" applyFill="1" applyBorder="1" applyAlignment="1" applyProtection="1">
      <alignment horizontal="right" vertical="center"/>
    </xf>
    <xf numFmtId="9" fontId="1" fillId="35" borderId="48" xfId="10" applyFont="1" applyFill="1" applyBorder="1" applyAlignment="1" applyProtection="1">
      <alignment horizontal="right" vertical="center"/>
    </xf>
    <xf numFmtId="9" fontId="1" fillId="10" borderId="8" xfId="10" applyFont="1" applyFill="1" applyBorder="1" applyAlignment="1" applyProtection="1">
      <alignment horizontal="right" vertical="center"/>
    </xf>
    <xf numFmtId="9" fontId="1" fillId="10" borderId="7" xfId="10" applyFont="1" applyFill="1" applyBorder="1" applyAlignment="1" applyProtection="1">
      <alignment horizontal="right" vertical="center"/>
    </xf>
    <xf numFmtId="9" fontId="1" fillId="10" borderId="4" xfId="10" applyFont="1" applyFill="1" applyBorder="1" applyAlignment="1" applyProtection="1">
      <alignment horizontal="right" vertical="center"/>
    </xf>
    <xf numFmtId="9" fontId="1" fillId="35" borderId="8" xfId="10" applyFont="1" applyFill="1" applyBorder="1" applyAlignment="1" applyProtection="1">
      <alignment horizontal="right" vertical="center"/>
    </xf>
    <xf numFmtId="9" fontId="1" fillId="35" borderId="7" xfId="10" applyFont="1" applyFill="1" applyBorder="1" applyAlignment="1" applyProtection="1">
      <alignment horizontal="right" vertical="center"/>
    </xf>
    <xf numFmtId="9" fontId="1" fillId="35" borderId="4" xfId="10" applyFont="1" applyFill="1" applyBorder="1" applyAlignment="1" applyProtection="1">
      <alignment horizontal="right" vertical="center"/>
    </xf>
    <xf numFmtId="9" fontId="1" fillId="10" borderId="89" xfId="10" applyFont="1" applyFill="1" applyBorder="1" applyAlignment="1" applyProtection="1">
      <alignment horizontal="right" vertical="center"/>
    </xf>
    <xf numFmtId="9" fontId="1" fillId="10" borderId="22" xfId="10" applyFont="1" applyFill="1" applyBorder="1" applyAlignment="1" applyProtection="1">
      <alignment horizontal="right" vertical="center"/>
    </xf>
    <xf numFmtId="9" fontId="1" fillId="10" borderId="20" xfId="10" applyFont="1" applyFill="1" applyBorder="1" applyAlignment="1" applyProtection="1">
      <alignment horizontal="right" vertical="center"/>
    </xf>
    <xf numFmtId="9" fontId="1" fillId="10" borderId="27" xfId="10" applyFont="1" applyFill="1" applyBorder="1" applyAlignment="1" applyProtection="1">
      <alignment horizontal="right" vertical="center"/>
    </xf>
    <xf numFmtId="9" fontId="1" fillId="10" borderId="28" xfId="10" applyFont="1" applyFill="1" applyBorder="1" applyAlignment="1" applyProtection="1">
      <alignment horizontal="right" vertical="center"/>
    </xf>
    <xf numFmtId="9" fontId="1" fillId="10" borderId="26" xfId="10" applyFont="1" applyFill="1" applyBorder="1" applyAlignment="1" applyProtection="1">
      <alignment horizontal="right" vertical="center"/>
    </xf>
    <xf numFmtId="9" fontId="1" fillId="7" borderId="27" xfId="10" applyFont="1" applyFill="1" applyBorder="1" applyAlignment="1" applyProtection="1">
      <alignment horizontal="right" vertical="center"/>
    </xf>
    <xf numFmtId="9" fontId="1" fillId="7" borderId="28" xfId="10" applyFont="1" applyFill="1" applyBorder="1" applyAlignment="1" applyProtection="1">
      <alignment horizontal="right" vertical="center"/>
    </xf>
    <xf numFmtId="9" fontId="1" fillId="7" borderId="113" xfId="10" applyFont="1" applyFill="1" applyBorder="1" applyAlignment="1" applyProtection="1">
      <alignment horizontal="right" vertical="center"/>
    </xf>
    <xf numFmtId="9" fontId="1" fillId="7" borderId="110" xfId="10" applyFont="1" applyFill="1" applyBorder="1" applyAlignment="1" applyProtection="1">
      <alignment horizontal="right" vertical="center"/>
    </xf>
    <xf numFmtId="0" fontId="0" fillId="7" borderId="0" xfId="0" applyFill="1" applyProtection="1">
      <protection locked="0" hidden="1"/>
    </xf>
    <xf numFmtId="0" fontId="0" fillId="0" borderId="0" xfId="0" applyProtection="1">
      <protection locked="0" hidden="1"/>
    </xf>
    <xf numFmtId="0" fontId="0" fillId="7" borderId="0" xfId="0" applyFill="1" applyAlignment="1" applyProtection="1">
      <alignment horizontal="center"/>
      <protection locked="0" hidden="1"/>
    </xf>
    <xf numFmtId="0" fontId="32" fillId="7" borderId="0" xfId="0" applyFont="1" applyFill="1" applyProtection="1">
      <protection locked="0" hidden="1"/>
    </xf>
    <xf numFmtId="0" fontId="32" fillId="7" borderId="0" xfId="0" applyFont="1" applyFill="1" applyAlignment="1" applyProtection="1">
      <alignment horizontal="center"/>
      <protection locked="0" hidden="1"/>
    </xf>
    <xf numFmtId="0" fontId="38" fillId="7" borderId="0" xfId="0" applyFont="1" applyFill="1" applyAlignment="1" applyProtection="1">
      <alignment vertical="center"/>
      <protection locked="0" hidden="1"/>
    </xf>
    <xf numFmtId="0" fontId="38" fillId="0" borderId="0" xfId="0" applyFont="1" applyAlignment="1" applyProtection="1">
      <alignment vertical="center"/>
      <protection locked="0" hidden="1"/>
    </xf>
    <xf numFmtId="0" fontId="33" fillId="7" borderId="0" xfId="0" applyFont="1" applyFill="1" applyAlignment="1" applyProtection="1">
      <alignment wrapText="1"/>
      <protection locked="0" hidden="1"/>
    </xf>
    <xf numFmtId="0" fontId="0" fillId="0" borderId="0" xfId="0" applyAlignment="1" applyProtection="1">
      <alignment horizontal="center"/>
      <protection locked="0" hidden="1"/>
    </xf>
    <xf numFmtId="9" fontId="9" fillId="2" borderId="63" xfId="11" applyFont="1" applyFill="1" applyBorder="1" applyAlignment="1" applyProtection="1">
      <alignment horizontal="center" vertical="center"/>
    </xf>
    <xf numFmtId="0" fontId="35" fillId="50" borderId="130" xfId="0" applyFont="1" applyFill="1" applyBorder="1" applyAlignment="1" applyProtection="1">
      <alignment horizontal="center"/>
      <protection locked="0" hidden="1"/>
    </xf>
    <xf numFmtId="0" fontId="35" fillId="50" borderId="123" xfId="0" applyFont="1" applyFill="1" applyBorder="1" applyAlignment="1" applyProtection="1">
      <alignment horizontal="center"/>
      <protection locked="0" hidden="1"/>
    </xf>
    <xf numFmtId="0" fontId="35" fillId="50" borderId="126" xfId="0" applyFont="1" applyFill="1" applyBorder="1" applyAlignment="1" applyProtection="1">
      <alignment horizontal="center" wrapText="1"/>
      <protection locked="0" hidden="1"/>
    </xf>
    <xf numFmtId="9" fontId="49" fillId="35" borderId="8" xfId="10" applyFont="1" applyFill="1" applyBorder="1" applyAlignment="1" applyProtection="1">
      <alignment horizontal="right" vertical="center"/>
    </xf>
    <xf numFmtId="9" fontId="49" fillId="35" borderId="7" xfId="10" applyFont="1" applyFill="1" applyBorder="1" applyAlignment="1" applyProtection="1">
      <alignment horizontal="right" vertical="center"/>
    </xf>
    <xf numFmtId="9" fontId="49" fillId="35" borderId="4" xfId="10" applyFont="1" applyFill="1" applyBorder="1" applyAlignment="1" applyProtection="1">
      <alignment horizontal="right" vertical="center"/>
    </xf>
    <xf numFmtId="9" fontId="49" fillId="7" borderId="27" xfId="10" applyFont="1" applyFill="1" applyBorder="1" applyAlignment="1" applyProtection="1">
      <alignment horizontal="right" vertical="center"/>
    </xf>
    <xf numFmtId="9" fontId="49" fillId="7" borderId="28" xfId="10" applyFont="1" applyFill="1" applyBorder="1" applyAlignment="1" applyProtection="1">
      <alignment horizontal="right" vertical="center"/>
    </xf>
    <xf numFmtId="9" fontId="49" fillId="7" borderId="113" xfId="10" applyFont="1" applyFill="1" applyBorder="1" applyAlignment="1" applyProtection="1">
      <alignment horizontal="right" vertical="center"/>
    </xf>
    <xf numFmtId="9" fontId="49" fillId="7" borderId="110" xfId="10" applyFont="1" applyFill="1" applyBorder="1" applyAlignment="1" applyProtection="1">
      <alignment horizontal="right" vertical="center"/>
    </xf>
    <xf numFmtId="9" fontId="49" fillId="35" borderId="38" xfId="10" applyFont="1" applyFill="1" applyBorder="1" applyAlignment="1" applyProtection="1">
      <alignment horizontal="right" vertical="center"/>
    </xf>
    <xf numFmtId="9" fontId="49" fillId="35" borderId="40" xfId="10" applyFont="1" applyFill="1" applyBorder="1" applyAlignment="1" applyProtection="1">
      <alignment horizontal="right" vertical="center"/>
    </xf>
    <xf numFmtId="9" fontId="49" fillId="35" borderId="42" xfId="10" applyFont="1" applyFill="1" applyBorder="1" applyAlignment="1" applyProtection="1">
      <alignment horizontal="right" vertical="center"/>
    </xf>
    <xf numFmtId="9" fontId="49" fillId="10" borderId="8" xfId="10" applyFont="1" applyFill="1" applyBorder="1" applyAlignment="1" applyProtection="1">
      <alignment horizontal="right" vertical="center"/>
    </xf>
    <xf numFmtId="9" fontId="49" fillId="35" borderId="89" xfId="10" applyFont="1" applyFill="1" applyBorder="1" applyAlignment="1" applyProtection="1">
      <alignment horizontal="right" vertical="center"/>
    </xf>
    <xf numFmtId="9" fontId="49" fillId="35" borderId="22" xfId="10" applyFont="1" applyFill="1" applyBorder="1" applyAlignment="1" applyProtection="1">
      <alignment horizontal="right" vertical="center"/>
    </xf>
    <xf numFmtId="9" fontId="49" fillId="35" borderId="20" xfId="10" applyFont="1" applyFill="1" applyBorder="1" applyAlignment="1" applyProtection="1">
      <alignment horizontal="right" vertical="center"/>
    </xf>
    <xf numFmtId="9" fontId="49" fillId="35" borderId="46" xfId="10" applyFont="1" applyFill="1" applyBorder="1" applyAlignment="1" applyProtection="1">
      <alignment horizontal="right" vertical="center"/>
    </xf>
    <xf numFmtId="9" fontId="49" fillId="35" borderId="50" xfId="10" applyFont="1" applyFill="1" applyBorder="1" applyAlignment="1" applyProtection="1">
      <alignment horizontal="right" vertical="center"/>
    </xf>
    <xf numFmtId="9" fontId="49" fillId="35" borderId="48" xfId="10" applyFont="1" applyFill="1" applyBorder="1" applyAlignment="1" applyProtection="1">
      <alignment horizontal="right" vertical="center"/>
    </xf>
    <xf numFmtId="9" fontId="49" fillId="10" borderId="7" xfId="10" applyFont="1" applyFill="1" applyBorder="1" applyAlignment="1" applyProtection="1">
      <alignment horizontal="right" vertical="center"/>
    </xf>
    <xf numFmtId="9" fontId="49" fillId="10" borderId="4" xfId="10" applyFont="1" applyFill="1" applyBorder="1" applyAlignment="1" applyProtection="1">
      <alignment horizontal="right" vertical="center"/>
    </xf>
    <xf numFmtId="9" fontId="49" fillId="10" borderId="89" xfId="10" applyFont="1" applyFill="1" applyBorder="1" applyAlignment="1" applyProtection="1">
      <alignment horizontal="right" vertical="center"/>
    </xf>
    <xf numFmtId="9" fontId="49" fillId="10" borderId="22" xfId="10" applyFont="1" applyFill="1" applyBorder="1" applyAlignment="1" applyProtection="1">
      <alignment horizontal="right" vertical="center"/>
    </xf>
    <xf numFmtId="9" fontId="49" fillId="10" borderId="20" xfId="10" applyFont="1" applyFill="1" applyBorder="1" applyAlignment="1" applyProtection="1">
      <alignment horizontal="right" vertical="center"/>
    </xf>
    <xf numFmtId="9" fontId="49" fillId="10" borderId="27" xfId="10" applyFont="1" applyFill="1" applyBorder="1" applyAlignment="1" applyProtection="1">
      <alignment horizontal="right" vertical="center"/>
    </xf>
    <xf numFmtId="9" fontId="49" fillId="10" borderId="28" xfId="10" applyFont="1" applyFill="1" applyBorder="1" applyAlignment="1" applyProtection="1">
      <alignment horizontal="right" vertical="center"/>
    </xf>
    <xf numFmtId="9" fontId="49" fillId="10" borderId="26" xfId="10" applyFont="1" applyFill="1" applyBorder="1" applyAlignment="1" applyProtection="1">
      <alignment horizontal="right" vertical="center"/>
    </xf>
    <xf numFmtId="0" fontId="0" fillId="7" borderId="0" xfId="0" applyFill="1"/>
    <xf numFmtId="0" fontId="45" fillId="7" borderId="0" xfId="0" applyFont="1" applyFill="1" applyAlignment="1">
      <alignment horizontal="center"/>
    </xf>
    <xf numFmtId="0" fontId="54" fillId="7" borderId="0" xfId="0" applyFont="1" applyFill="1" applyAlignment="1">
      <alignment horizontal="left" vertical="center" wrapText="1"/>
    </xf>
    <xf numFmtId="0" fontId="54" fillId="7" borderId="0" xfId="0" applyFont="1" applyFill="1" applyAlignment="1">
      <alignment vertical="center"/>
    </xf>
    <xf numFmtId="0" fontId="0" fillId="7" borderId="0" xfId="0" applyFill="1" applyAlignment="1">
      <alignment vertical="top" wrapText="1"/>
    </xf>
    <xf numFmtId="0" fontId="45" fillId="50" borderId="97" xfId="0" applyFont="1" applyFill="1" applyBorder="1" applyProtection="1">
      <protection locked="0"/>
    </xf>
    <xf numFmtId="170" fontId="35" fillId="45" borderId="136" xfId="0" applyNumberFormat="1" applyFont="1" applyFill="1" applyBorder="1" applyAlignment="1" applyProtection="1">
      <alignment horizontal="center"/>
      <protection hidden="1"/>
    </xf>
    <xf numFmtId="9" fontId="35" fillId="45" borderId="137" xfId="11" applyFont="1" applyFill="1" applyBorder="1" applyAlignment="1" applyProtection="1">
      <alignment horizontal="right"/>
      <protection hidden="1"/>
    </xf>
    <xf numFmtId="1" fontId="35" fillId="45" borderId="129" xfId="0" applyNumberFormat="1" applyFont="1" applyFill="1" applyBorder="1" applyAlignment="1" applyProtection="1">
      <alignment horizontal="center"/>
      <protection hidden="1"/>
    </xf>
    <xf numFmtId="170" fontId="35" fillId="45" borderId="139" xfId="0" applyNumberFormat="1" applyFont="1" applyFill="1" applyBorder="1" applyAlignment="1" applyProtection="1">
      <alignment horizontal="center"/>
      <protection hidden="1"/>
    </xf>
    <xf numFmtId="2" fontId="35" fillId="45" borderId="144" xfId="0" applyNumberFormat="1" applyFont="1" applyFill="1" applyBorder="1" applyAlignment="1" applyProtection="1">
      <alignment horizontal="right"/>
      <protection hidden="1"/>
    </xf>
    <xf numFmtId="0" fontId="45" fillId="45" borderId="101" xfId="0" applyFont="1" applyFill="1" applyBorder="1" applyProtection="1">
      <protection hidden="1"/>
    </xf>
    <xf numFmtId="0" fontId="35" fillId="45" borderId="0" xfId="0" applyFont="1" applyFill="1" applyAlignment="1" applyProtection="1">
      <alignment horizontal="center" shrinkToFit="1"/>
      <protection hidden="1"/>
    </xf>
    <xf numFmtId="0" fontId="45" fillId="45" borderId="103" xfId="0" applyFont="1" applyFill="1" applyBorder="1" applyAlignment="1" applyProtection="1">
      <alignment horizontal="left"/>
      <protection hidden="1"/>
    </xf>
    <xf numFmtId="0" fontId="35" fillId="45" borderId="101" xfId="0" applyFont="1" applyFill="1" applyBorder="1" applyAlignment="1" applyProtection="1">
      <alignment shrinkToFit="1"/>
      <protection hidden="1"/>
    </xf>
    <xf numFmtId="0" fontId="0" fillId="0" borderId="101" xfId="0" applyBorder="1" applyProtection="1">
      <protection hidden="1"/>
    </xf>
    <xf numFmtId="0" fontId="0" fillId="0" borderId="0" xfId="0" applyProtection="1">
      <protection hidden="1"/>
    </xf>
    <xf numFmtId="0" fontId="47" fillId="49" borderId="29" xfId="0" applyFont="1" applyFill="1" applyBorder="1" applyAlignment="1" applyProtection="1">
      <alignment horizontal="left" vertical="center" shrinkToFit="1"/>
      <protection hidden="1"/>
    </xf>
    <xf numFmtId="0" fontId="47" fillId="49" borderId="95" xfId="0" applyFont="1" applyFill="1" applyBorder="1" applyAlignment="1" applyProtection="1">
      <alignment horizontal="left" vertical="center" shrinkToFit="1"/>
      <protection hidden="1"/>
    </xf>
    <xf numFmtId="0" fontId="47" fillId="49" borderId="106" xfId="0" applyFont="1" applyFill="1" applyBorder="1" applyAlignment="1" applyProtection="1">
      <alignment horizontal="left" vertical="center" shrinkToFit="1"/>
      <protection hidden="1"/>
    </xf>
    <xf numFmtId="0" fontId="45" fillId="45" borderId="96" xfId="0" applyFont="1" applyFill="1" applyBorder="1" applyAlignment="1" applyProtection="1">
      <alignment horizontal="center"/>
      <protection hidden="1"/>
    </xf>
    <xf numFmtId="0" fontId="35" fillId="45" borderId="143" xfId="0" applyFont="1" applyFill="1" applyBorder="1" applyAlignment="1" applyProtection="1">
      <alignment horizontal="right"/>
      <protection hidden="1"/>
    </xf>
    <xf numFmtId="0" fontId="35" fillId="45" borderId="145" xfId="0" applyFont="1" applyFill="1" applyBorder="1" applyAlignment="1" applyProtection="1">
      <alignment horizontal="left"/>
      <protection hidden="1"/>
    </xf>
    <xf numFmtId="0" fontId="41" fillId="46" borderId="131" xfId="0" applyFont="1" applyFill="1" applyBorder="1" applyAlignment="1" applyProtection="1">
      <alignment vertical="center"/>
      <protection hidden="1"/>
    </xf>
    <xf numFmtId="0" fontId="41" fillId="46" borderId="132" xfId="0" applyFont="1" applyFill="1" applyBorder="1" applyAlignment="1" applyProtection="1">
      <alignment vertical="center"/>
      <protection hidden="1"/>
    </xf>
    <xf numFmtId="0" fontId="40" fillId="46" borderId="132" xfId="0" applyFont="1" applyFill="1" applyBorder="1" applyAlignment="1" applyProtection="1">
      <alignment vertical="center"/>
      <protection hidden="1"/>
    </xf>
    <xf numFmtId="0" fontId="40" fillId="46" borderId="133" xfId="0" applyFont="1" applyFill="1" applyBorder="1" applyAlignment="1" applyProtection="1">
      <alignment vertical="center"/>
      <protection hidden="1"/>
    </xf>
    <xf numFmtId="0" fontId="46" fillId="45" borderId="142" xfId="0" applyFont="1" applyFill="1" applyBorder="1" applyAlignment="1" applyProtection="1">
      <alignment horizontal="right"/>
      <protection hidden="1"/>
    </xf>
    <xf numFmtId="0" fontId="35" fillId="45" borderId="116" xfId="0" applyFont="1" applyFill="1" applyBorder="1" applyAlignment="1" applyProtection="1">
      <alignment shrinkToFit="1"/>
      <protection hidden="1"/>
    </xf>
    <xf numFmtId="0" fontId="35" fillId="45" borderId="116" xfId="0" applyFont="1" applyFill="1" applyBorder="1" applyAlignment="1" applyProtection="1">
      <alignment horizontal="center" shrinkToFit="1"/>
      <protection hidden="1"/>
    </xf>
    <xf numFmtId="0" fontId="46" fillId="45" borderId="140" xfId="0" applyFont="1" applyFill="1" applyBorder="1" applyAlignment="1" applyProtection="1">
      <alignment horizontal="right"/>
      <protection hidden="1"/>
    </xf>
    <xf numFmtId="0" fontId="35" fillId="45" borderId="119" xfId="0" applyFont="1" applyFill="1" applyBorder="1" applyAlignment="1" applyProtection="1">
      <alignment shrinkToFit="1"/>
      <protection hidden="1"/>
    </xf>
    <xf numFmtId="0" fontId="35" fillId="45" borderId="119" xfId="0" applyFont="1" applyFill="1" applyBorder="1" applyAlignment="1" applyProtection="1">
      <alignment horizontal="center" shrinkToFit="1"/>
      <protection hidden="1"/>
    </xf>
    <xf numFmtId="0" fontId="46" fillId="45" borderId="141" xfId="0" applyFont="1" applyFill="1" applyBorder="1" applyAlignment="1" applyProtection="1">
      <alignment horizontal="right"/>
      <protection hidden="1"/>
    </xf>
    <xf numFmtId="0" fontId="35" fillId="45" borderId="138" xfId="0" applyFont="1" applyFill="1" applyBorder="1" applyAlignment="1" applyProtection="1">
      <alignment shrinkToFit="1"/>
      <protection hidden="1"/>
    </xf>
    <xf numFmtId="0" fontId="35" fillId="45" borderId="138" xfId="0" applyFont="1" applyFill="1" applyBorder="1" applyAlignment="1" applyProtection="1">
      <alignment horizontal="center" shrinkToFit="1"/>
      <protection hidden="1"/>
    </xf>
    <xf numFmtId="170" fontId="32" fillId="7" borderId="0" xfId="0" applyNumberFormat="1" applyFont="1" applyFill="1" applyProtection="1">
      <protection hidden="1"/>
    </xf>
    <xf numFmtId="0" fontId="33" fillId="7" borderId="0" xfId="0" applyFont="1" applyFill="1" applyAlignment="1" applyProtection="1">
      <alignment horizontal="center" vertical="center" shrinkToFit="1"/>
      <protection hidden="1"/>
    </xf>
    <xf numFmtId="0" fontId="0" fillId="7" borderId="0" xfId="0" applyFill="1" applyAlignment="1" applyProtection="1">
      <alignment horizontal="center"/>
      <protection hidden="1"/>
    </xf>
    <xf numFmtId="0" fontId="33" fillId="7" borderId="0" xfId="0" applyFont="1" applyFill="1" applyAlignment="1" applyProtection="1">
      <alignment horizontal="center"/>
      <protection hidden="1"/>
    </xf>
    <xf numFmtId="1" fontId="33" fillId="7" borderId="0" xfId="0" applyNumberFormat="1" applyFont="1" applyFill="1" applyAlignment="1" applyProtection="1">
      <alignment horizontal="left" vertical="center" indent="1"/>
      <protection hidden="1"/>
    </xf>
    <xf numFmtId="1" fontId="0" fillId="7" borderId="0" xfId="0" applyNumberFormat="1" applyFill="1" applyAlignment="1" applyProtection="1">
      <alignment horizontal="center"/>
      <protection hidden="1"/>
    </xf>
    <xf numFmtId="0" fontId="39" fillId="7" borderId="0" xfId="0" applyFont="1" applyFill="1" applyAlignment="1" applyProtection="1">
      <alignment horizontal="left" vertical="center"/>
      <protection hidden="1"/>
    </xf>
    <xf numFmtId="0" fontId="32" fillId="7" borderId="0" xfId="0" applyFont="1" applyFill="1" applyAlignment="1" applyProtection="1">
      <alignment horizontal="center"/>
      <protection hidden="1"/>
    </xf>
    <xf numFmtId="1" fontId="32" fillId="7" borderId="0" xfId="0" applyNumberFormat="1" applyFont="1" applyFill="1" applyProtection="1">
      <protection hidden="1"/>
    </xf>
    <xf numFmtId="0" fontId="32" fillId="7" borderId="0" xfId="0" applyFont="1" applyFill="1" applyProtection="1">
      <protection hidden="1"/>
    </xf>
    <xf numFmtId="0" fontId="0" fillId="7" borderId="0" xfId="0" applyFill="1" applyProtection="1">
      <protection hidden="1"/>
    </xf>
    <xf numFmtId="0" fontId="62" fillId="0" borderId="0" xfId="0" applyFont="1" applyAlignment="1" applyProtection="1">
      <alignment horizontal="left"/>
      <protection hidden="1"/>
    </xf>
    <xf numFmtId="0" fontId="38" fillId="7" borderId="0" xfId="0" applyFont="1" applyFill="1" applyAlignment="1" applyProtection="1">
      <alignment vertical="center"/>
      <protection hidden="1"/>
    </xf>
    <xf numFmtId="0" fontId="38" fillId="35" borderId="0" xfId="0" applyFont="1" applyFill="1" applyProtection="1">
      <protection hidden="1"/>
    </xf>
    <xf numFmtId="0" fontId="58" fillId="35" borderId="0" xfId="0" applyFont="1" applyFill="1" applyProtection="1">
      <protection hidden="1"/>
    </xf>
    <xf numFmtId="0" fontId="30" fillId="35" borderId="0" xfId="0" applyFont="1" applyFill="1" applyAlignment="1" applyProtection="1">
      <alignment vertical="top"/>
      <protection hidden="1"/>
    </xf>
    <xf numFmtId="0" fontId="0" fillId="0" borderId="0" xfId="0" applyAlignment="1" applyProtection="1">
      <alignment horizontal="center"/>
      <protection hidden="1"/>
    </xf>
    <xf numFmtId="0" fontId="68" fillId="7" borderId="0" xfId="12" applyFont="1" applyFill="1" applyAlignment="1">
      <alignment horizontal="left" vertical="top"/>
    </xf>
    <xf numFmtId="0" fontId="68" fillId="7" borderId="0" xfId="12" applyFont="1" applyFill="1" applyAlignment="1">
      <alignment horizontal="left"/>
    </xf>
    <xf numFmtId="0" fontId="45" fillId="45" borderId="101" xfId="0" applyFont="1" applyFill="1" applyBorder="1" applyAlignment="1" applyProtection="1">
      <alignment horizontal="left"/>
      <protection hidden="1"/>
    </xf>
    <xf numFmtId="0" fontId="45" fillId="45" borderId="147" xfId="0" applyFont="1" applyFill="1" applyBorder="1" applyProtection="1">
      <protection hidden="1"/>
    </xf>
    <xf numFmtId="0" fontId="45" fillId="45" borderId="146" xfId="0" applyFont="1" applyFill="1" applyBorder="1" applyAlignment="1" applyProtection="1">
      <alignment horizontal="center"/>
      <protection hidden="1"/>
    </xf>
    <xf numFmtId="164" fontId="45" fillId="45" borderId="150" xfId="0" applyNumberFormat="1" applyFont="1" applyFill="1" applyBorder="1" applyAlignment="1" applyProtection="1">
      <alignment horizontal="right"/>
      <protection hidden="1"/>
    </xf>
    <xf numFmtId="164" fontId="45" fillId="45" borderId="148" xfId="0" applyNumberFormat="1" applyFont="1" applyFill="1" applyBorder="1" applyAlignment="1" applyProtection="1">
      <alignment horizontal="right"/>
      <protection hidden="1"/>
    </xf>
    <xf numFmtId="0" fontId="0" fillId="0" borderId="0" xfId="0" applyBorder="1"/>
    <xf numFmtId="0" fontId="11" fillId="7" borderId="78" xfId="0" applyFont="1" applyFill="1" applyBorder="1" applyAlignment="1" applyProtection="1">
      <alignment horizontal="center"/>
    </xf>
    <xf numFmtId="0" fontId="29" fillId="7" borderId="0" xfId="0" applyFont="1" applyFill="1" applyAlignment="1" applyProtection="1">
      <alignment horizontal="center" vertical="center"/>
      <protection hidden="1"/>
    </xf>
    <xf numFmtId="0" fontId="69" fillId="48" borderId="0" xfId="0" applyFont="1" applyFill="1" applyAlignment="1" applyProtection="1">
      <alignment vertical="center" wrapText="1"/>
      <protection hidden="1"/>
    </xf>
    <xf numFmtId="0" fontId="30" fillId="7" borderId="0" xfId="0" applyFont="1" applyFill="1" applyProtection="1">
      <protection hidden="1"/>
    </xf>
    <xf numFmtId="0" fontId="48" fillId="7" borderId="0" xfId="0" applyFont="1" applyFill="1" applyAlignment="1" applyProtection="1">
      <alignment horizontal="center" vertical="center" shrinkToFit="1"/>
      <protection hidden="1"/>
    </xf>
    <xf numFmtId="0" fontId="31" fillId="0" borderId="0" xfId="0" applyFont="1" applyAlignment="1" applyProtection="1">
      <alignment horizontal="center" vertical="center" wrapText="1"/>
      <protection hidden="1"/>
    </xf>
    <xf numFmtId="0" fontId="44" fillId="45" borderId="124" xfId="0" applyFont="1" applyFill="1" applyBorder="1" applyProtection="1">
      <protection hidden="1"/>
    </xf>
    <xf numFmtId="0" fontId="35" fillId="45" borderId="0" xfId="0" applyFont="1" applyFill="1" applyAlignment="1" applyProtection="1">
      <alignment shrinkToFit="1"/>
      <protection hidden="1"/>
    </xf>
    <xf numFmtId="0" fontId="35" fillId="45" borderId="0" xfId="0" applyFont="1" applyFill="1" applyAlignment="1" applyProtection="1">
      <alignment horizontal="center"/>
      <protection hidden="1"/>
    </xf>
    <xf numFmtId="0" fontId="36" fillId="7" borderId="0" xfId="0" applyFont="1" applyFill="1" applyAlignment="1" applyProtection="1">
      <alignment horizontal="center"/>
      <protection hidden="1"/>
    </xf>
    <xf numFmtId="0" fontId="44" fillId="45" borderId="124" xfId="0" applyFont="1" applyFill="1" applyBorder="1" applyAlignment="1" applyProtection="1">
      <alignment vertical="top"/>
      <protection hidden="1"/>
    </xf>
    <xf numFmtId="0" fontId="35" fillId="45" borderId="0" xfId="0" applyFont="1" applyFill="1" applyProtection="1">
      <protection hidden="1"/>
    </xf>
    <xf numFmtId="0" fontId="34" fillId="45" borderId="124" xfId="0" applyFont="1" applyFill="1" applyBorder="1" applyAlignment="1" applyProtection="1">
      <alignment vertical="top"/>
      <protection hidden="1"/>
    </xf>
    <xf numFmtId="0" fontId="34" fillId="45" borderId="0" xfId="0" applyFont="1" applyFill="1" applyAlignment="1" applyProtection="1">
      <alignment horizontal="center"/>
      <protection hidden="1"/>
    </xf>
    <xf numFmtId="0" fontId="60" fillId="45" borderId="125" xfId="0" applyFont="1" applyFill="1" applyBorder="1" applyAlignment="1" applyProtection="1">
      <alignment horizontal="center" vertical="center"/>
      <protection hidden="1"/>
    </xf>
    <xf numFmtId="0" fontId="0" fillId="0" borderId="0" xfId="0" applyProtection="1"/>
    <xf numFmtId="0" fontId="45" fillId="45" borderId="76" xfId="0" applyFont="1" applyFill="1" applyBorder="1" applyProtection="1"/>
    <xf numFmtId="0" fontId="38" fillId="0" borderId="0" xfId="0" applyFont="1" applyAlignment="1" applyProtection="1">
      <alignment vertical="center"/>
      <protection hidden="1"/>
    </xf>
    <xf numFmtId="0" fontId="35" fillId="45" borderId="124" xfId="0" applyFont="1" applyFill="1" applyBorder="1" applyAlignment="1" applyProtection="1">
      <alignment vertical="top"/>
      <protection hidden="1"/>
    </xf>
    <xf numFmtId="0" fontId="35" fillId="45" borderId="117" xfId="0" applyFont="1" applyFill="1" applyBorder="1" applyAlignment="1" applyProtection="1">
      <alignment shrinkToFit="1"/>
      <protection hidden="1"/>
    </xf>
    <xf numFmtId="0" fontId="35" fillId="45" borderId="118" xfId="0" applyFont="1" applyFill="1" applyBorder="1" applyAlignment="1" applyProtection="1">
      <alignment horizontal="center"/>
      <protection hidden="1"/>
    </xf>
    <xf numFmtId="170" fontId="32" fillId="7" borderId="0" xfId="0" applyNumberFormat="1" applyFont="1" applyFill="1" applyAlignment="1" applyProtection="1">
      <alignment horizontal="center"/>
      <protection hidden="1"/>
    </xf>
    <xf numFmtId="0" fontId="33" fillId="7" borderId="0" xfId="0" applyFont="1" applyFill="1" applyAlignment="1" applyProtection="1">
      <alignment wrapText="1"/>
      <protection hidden="1"/>
    </xf>
    <xf numFmtId="0" fontId="35" fillId="45" borderId="127" xfId="0" applyFont="1" applyFill="1" applyBorder="1" applyAlignment="1" applyProtection="1">
      <alignment vertical="top"/>
      <protection hidden="1"/>
    </xf>
    <xf numFmtId="0" fontId="35" fillId="45" borderId="128" xfId="0" applyFont="1" applyFill="1" applyBorder="1" applyAlignment="1" applyProtection="1">
      <alignment shrinkToFit="1"/>
      <protection hidden="1"/>
    </xf>
    <xf numFmtId="0" fontId="35" fillId="45" borderId="128" xfId="0" applyFont="1" applyFill="1" applyBorder="1" applyAlignment="1" applyProtection="1">
      <alignment horizontal="center"/>
      <protection hidden="1"/>
    </xf>
    <xf numFmtId="0" fontId="32" fillId="7" borderId="134" xfId="0" applyFont="1" applyFill="1" applyBorder="1" applyProtection="1">
      <protection hidden="1"/>
    </xf>
    <xf numFmtId="164" fontId="45" fillId="45" borderId="148" xfId="0" applyNumberFormat="1" applyFont="1" applyFill="1" applyBorder="1" applyAlignment="1" applyProtection="1">
      <alignment horizontal="right"/>
    </xf>
    <xf numFmtId="171" fontId="32" fillId="7" borderId="101" xfId="0" applyNumberFormat="1" applyFont="1" applyFill="1" applyBorder="1" applyAlignment="1" applyProtection="1">
      <alignment horizontal="center"/>
      <protection hidden="1"/>
    </xf>
    <xf numFmtId="0" fontId="33" fillId="7" borderId="0" xfId="0" applyFont="1" applyFill="1" applyAlignment="1" applyProtection="1">
      <alignment vertical="center" wrapText="1"/>
      <protection hidden="1"/>
    </xf>
    <xf numFmtId="0" fontId="70" fillId="45" borderId="149" xfId="0" applyFont="1" applyFill="1" applyBorder="1" applyAlignment="1" applyProtection="1">
      <alignment horizontal="left" indent="1"/>
      <protection hidden="1"/>
    </xf>
    <xf numFmtId="0" fontId="70" fillId="45" borderId="147" xfId="0" applyFont="1" applyFill="1" applyBorder="1" applyAlignment="1" applyProtection="1">
      <alignment horizontal="left" indent="1"/>
      <protection hidden="1"/>
    </xf>
    <xf numFmtId="164" fontId="45" fillId="45" borderId="76" xfId="0" applyNumberFormat="1" applyFont="1" applyFill="1" applyBorder="1" applyAlignment="1" applyProtection="1">
      <alignment horizontal="right"/>
    </xf>
    <xf numFmtId="164" fontId="45" fillId="45" borderId="105" xfId="0" applyNumberFormat="1" applyFont="1" applyFill="1" applyBorder="1" applyAlignment="1" applyProtection="1">
      <alignment horizontal="right"/>
    </xf>
    <xf numFmtId="0" fontId="0" fillId="0" borderId="0" xfId="0" applyAlignment="1" applyProtection="1">
      <alignment horizontal="left" indent="1"/>
    </xf>
    <xf numFmtId="0" fontId="45" fillId="45" borderId="103" xfId="0" applyFont="1" applyFill="1" applyBorder="1" applyAlignment="1" applyProtection="1">
      <alignment horizontal="left"/>
    </xf>
    <xf numFmtId="0" fontId="45" fillId="45" borderId="96" xfId="0" applyFont="1" applyFill="1" applyBorder="1" applyAlignment="1" applyProtection="1">
      <alignment horizontal="center"/>
    </xf>
    <xf numFmtId="0" fontId="45" fillId="45" borderId="103" xfId="0" applyFont="1" applyFill="1" applyBorder="1" applyAlignment="1" applyProtection="1">
      <alignment horizontal="left" indent="2"/>
    </xf>
    <xf numFmtId="0" fontId="45" fillId="45" borderId="105" xfId="0" applyFont="1" applyFill="1" applyBorder="1" applyAlignment="1" applyProtection="1">
      <alignment horizontal="right"/>
    </xf>
    <xf numFmtId="164" fontId="11" fillId="7" borderId="0" xfId="0" applyNumberFormat="1" applyFont="1" applyFill="1" applyAlignment="1" applyProtection="1">
      <alignment horizontal="center"/>
    </xf>
    <xf numFmtId="0" fontId="11" fillId="0" borderId="0" xfId="0" applyFont="1" applyAlignment="1" applyProtection="1">
      <alignment horizontal="center"/>
    </xf>
    <xf numFmtId="0" fontId="12" fillId="7" borderId="0" xfId="0" applyFont="1" applyFill="1" applyAlignment="1" applyProtection="1">
      <alignment horizontal="left" vertical="center" wrapText="1"/>
    </xf>
    <xf numFmtId="0" fontId="12" fillId="7" borderId="0" xfId="0" applyFont="1" applyFill="1" applyAlignment="1" applyProtection="1">
      <alignment vertical="center" wrapText="1"/>
    </xf>
    <xf numFmtId="0" fontId="55" fillId="50" borderId="0" xfId="0" applyFont="1" applyFill="1" applyAlignment="1" applyProtection="1">
      <alignment horizontal="left" vertical="top"/>
    </xf>
    <xf numFmtId="0" fontId="8" fillId="7" borderId="0" xfId="2" applyFont="1" applyFill="1" applyAlignment="1" applyProtection="1">
      <alignment vertical="center" wrapText="1"/>
    </xf>
    <xf numFmtId="0" fontId="8" fillId="7" borderId="0" xfId="2" applyFont="1" applyFill="1" applyAlignment="1" applyProtection="1">
      <alignment horizontal="center" vertical="center" wrapText="1"/>
    </xf>
    <xf numFmtId="0" fontId="8" fillId="50" borderId="0" xfId="2" applyFont="1" applyFill="1" applyAlignment="1" applyProtection="1">
      <alignment vertical="center" wrapText="1"/>
    </xf>
    <xf numFmtId="0" fontId="18" fillId="6" borderId="79" xfId="2" applyFont="1" applyFill="1" applyBorder="1" applyAlignment="1" applyProtection="1">
      <alignment horizontal="left" vertical="center" wrapText="1" indent="1"/>
    </xf>
    <xf numFmtId="0" fontId="4" fillId="0" borderId="101" xfId="2" applyFont="1" applyBorder="1" applyAlignment="1" applyProtection="1">
      <alignment horizontal="center" vertical="center" wrapText="1"/>
    </xf>
    <xf numFmtId="0" fontId="4" fillId="0" borderId="0" xfId="2" applyFont="1" applyAlignment="1" applyProtection="1">
      <alignment horizontal="center" vertical="center" wrapText="1"/>
    </xf>
    <xf numFmtId="165" fontId="9" fillId="2" borderId="80" xfId="2" applyNumberFormat="1" applyFont="1" applyFill="1" applyBorder="1" applyAlignment="1" applyProtection="1">
      <alignment horizontal="left" vertical="center" indent="1"/>
    </xf>
    <xf numFmtId="164" fontId="9" fillId="2" borderId="63" xfId="2" applyNumberFormat="1" applyFont="1" applyFill="1" applyBorder="1" applyAlignment="1" applyProtection="1">
      <alignment horizontal="center" vertical="center"/>
    </xf>
    <xf numFmtId="0" fontId="21" fillId="37" borderId="69" xfId="2" applyFont="1" applyFill="1" applyBorder="1" applyAlignment="1" applyProtection="1">
      <alignment horizontal="center" vertical="center" wrapText="1"/>
    </xf>
    <xf numFmtId="0" fontId="21" fillId="22" borderId="71" xfId="2" applyFont="1" applyFill="1" applyBorder="1" applyAlignment="1" applyProtection="1">
      <alignment horizontal="center" vertical="center" wrapText="1"/>
    </xf>
    <xf numFmtId="0" fontId="21" fillId="38" borderId="69" xfId="2" applyFont="1" applyFill="1" applyBorder="1" applyAlignment="1" applyProtection="1">
      <alignment horizontal="center" vertical="center" wrapText="1"/>
    </xf>
    <xf numFmtId="0" fontId="21" fillId="21" borderId="71" xfId="2" applyFont="1" applyFill="1" applyBorder="1" applyAlignment="1" applyProtection="1">
      <alignment horizontal="center" vertical="center" wrapText="1"/>
    </xf>
    <xf numFmtId="0" fontId="21" fillId="39" borderId="69" xfId="2" applyFont="1" applyFill="1" applyBorder="1" applyAlignment="1" applyProtection="1">
      <alignment horizontal="center" vertical="center" wrapText="1"/>
    </xf>
    <xf numFmtId="0" fontId="21" fillId="20" borderId="71" xfId="2" applyFont="1" applyFill="1" applyBorder="1" applyAlignment="1" applyProtection="1">
      <alignment horizontal="center" vertical="center" wrapText="1"/>
    </xf>
    <xf numFmtId="0" fontId="21" fillId="40" borderId="70" xfId="2" applyFont="1" applyFill="1" applyBorder="1" applyAlignment="1" applyProtection="1">
      <alignment horizontal="center" vertical="center" wrapText="1"/>
    </xf>
    <xf numFmtId="0" fontId="21" fillId="23" borderId="72" xfId="2" applyFont="1" applyFill="1" applyBorder="1" applyAlignment="1" applyProtection="1">
      <alignment horizontal="center" vertical="center" wrapText="1"/>
    </xf>
    <xf numFmtId="0" fontId="21" fillId="41" borderId="69" xfId="2" applyFont="1" applyFill="1" applyBorder="1" applyAlignment="1" applyProtection="1">
      <alignment horizontal="center" vertical="center" wrapText="1"/>
    </xf>
    <xf numFmtId="0" fontId="21" fillId="25" borderId="65" xfId="2" applyFont="1" applyFill="1" applyBorder="1" applyAlignment="1" applyProtection="1">
      <alignment horizontal="center" vertical="center" wrapText="1"/>
    </xf>
    <xf numFmtId="0" fontId="21" fillId="42" borderId="67" xfId="2" applyFont="1" applyFill="1" applyBorder="1" applyAlignment="1" applyProtection="1">
      <alignment horizontal="center" vertical="center" wrapText="1"/>
    </xf>
    <xf numFmtId="0" fontId="21" fillId="24" borderId="71" xfId="2" applyFont="1" applyFill="1" applyBorder="1" applyAlignment="1" applyProtection="1">
      <alignment horizontal="center" vertical="center" wrapText="1"/>
    </xf>
    <xf numFmtId="0" fontId="21" fillId="41" borderId="98" xfId="2" applyFont="1" applyFill="1" applyBorder="1" applyAlignment="1" applyProtection="1">
      <alignment horizontal="center" vertical="center" wrapText="1"/>
    </xf>
    <xf numFmtId="0" fontId="21" fillId="24" borderId="111" xfId="2" applyFont="1" applyFill="1" applyBorder="1" applyAlignment="1" applyProtection="1">
      <alignment horizontal="center" vertical="center" wrapText="1"/>
    </xf>
    <xf numFmtId="0" fontId="21" fillId="44" borderId="69" xfId="2" applyFont="1" applyFill="1" applyBorder="1" applyAlignment="1" applyProtection="1">
      <alignment horizontal="center" vertical="center" wrapText="1"/>
    </xf>
    <xf numFmtId="0" fontId="21" fillId="27" borderId="65" xfId="2" applyFont="1" applyFill="1" applyBorder="1" applyAlignment="1" applyProtection="1">
      <alignment horizontal="center" vertical="center" wrapText="1"/>
    </xf>
    <xf numFmtId="0" fontId="21" fillId="43" borderId="67" xfId="2" applyFont="1" applyFill="1" applyBorder="1" applyAlignment="1" applyProtection="1">
      <alignment horizontal="center" vertical="center" wrapText="1"/>
    </xf>
    <xf numFmtId="0" fontId="21" fillId="26" borderId="71" xfId="2" applyFont="1" applyFill="1" applyBorder="1" applyAlignment="1" applyProtection="1">
      <alignment horizontal="center" vertical="center" wrapText="1"/>
    </xf>
    <xf numFmtId="0" fontId="4" fillId="41" borderId="98" xfId="2" applyFont="1" applyFill="1" applyBorder="1" applyAlignment="1" applyProtection="1">
      <alignment horizontal="center" vertical="center" wrapText="1"/>
    </xf>
    <xf numFmtId="0" fontId="4" fillId="25" borderId="65" xfId="2" applyFont="1" applyFill="1" applyBorder="1" applyAlignment="1" applyProtection="1">
      <alignment horizontal="center" vertical="center" wrapText="1"/>
    </xf>
    <xf numFmtId="0" fontId="4" fillId="42" borderId="67" xfId="2" applyFont="1" applyFill="1" applyBorder="1" applyAlignment="1" applyProtection="1">
      <alignment horizontal="center" vertical="center" wrapText="1"/>
    </xf>
    <xf numFmtId="0" fontId="4" fillId="24" borderId="65" xfId="2" applyFont="1" applyFill="1" applyBorder="1" applyAlignment="1" applyProtection="1">
      <alignment horizontal="center" vertical="center" wrapText="1"/>
    </xf>
    <xf numFmtId="0" fontId="4" fillId="44" borderId="67" xfId="2" applyFont="1" applyFill="1" applyBorder="1" applyAlignment="1" applyProtection="1">
      <alignment horizontal="center" vertical="center" wrapText="1"/>
    </xf>
    <xf numFmtId="0" fontId="4" fillId="27" borderId="65" xfId="2" applyFont="1" applyFill="1" applyBorder="1" applyAlignment="1" applyProtection="1">
      <alignment horizontal="center" vertical="center" wrapText="1"/>
    </xf>
    <xf numFmtId="0" fontId="4" fillId="43" borderId="67" xfId="2" applyFont="1" applyFill="1" applyBorder="1" applyAlignment="1" applyProtection="1">
      <alignment horizontal="center" vertical="center" wrapText="1"/>
    </xf>
    <xf numFmtId="0" fontId="4" fillId="26" borderId="65" xfId="2" applyFont="1" applyFill="1" applyBorder="1" applyAlignment="1" applyProtection="1">
      <alignment horizontal="center" vertical="center" wrapText="1"/>
    </xf>
    <xf numFmtId="0" fontId="4" fillId="41" borderId="67" xfId="2" applyFont="1" applyFill="1" applyBorder="1" applyAlignment="1" applyProtection="1">
      <alignment horizontal="center" vertical="center" wrapText="1"/>
    </xf>
    <xf numFmtId="0" fontId="6" fillId="32" borderId="80" xfId="2" applyFont="1" applyFill="1" applyBorder="1" applyAlignment="1" applyProtection="1">
      <alignment horizontal="left" indent="2"/>
    </xf>
    <xf numFmtId="164" fontId="6" fillId="32" borderId="35" xfId="2" applyNumberFormat="1" applyFont="1" applyFill="1" applyBorder="1" applyAlignment="1" applyProtection="1">
      <alignment horizontal="right" indent="1"/>
    </xf>
    <xf numFmtId="2" fontId="24" fillId="33" borderId="3" xfId="2" applyNumberFormat="1" applyFont="1" applyFill="1" applyBorder="1" applyAlignment="1" applyProtection="1">
      <alignment horizontal="right" vertical="center"/>
    </xf>
    <xf numFmtId="9" fontId="24" fillId="34" borderId="2" xfId="2" applyNumberFormat="1" applyFont="1" applyFill="1" applyBorder="1" applyAlignment="1" applyProtection="1">
      <alignment horizontal="right" vertical="center"/>
    </xf>
    <xf numFmtId="1" fontId="24" fillId="33" borderId="3" xfId="2" applyNumberFormat="1" applyFont="1" applyFill="1" applyBorder="1" applyAlignment="1" applyProtection="1">
      <alignment horizontal="right" vertical="center"/>
    </xf>
    <xf numFmtId="9" fontId="24" fillId="32" borderId="2" xfId="2" applyNumberFormat="1" applyFont="1" applyFill="1" applyBorder="1" applyAlignment="1" applyProtection="1">
      <alignment horizontal="right" vertical="center"/>
    </xf>
    <xf numFmtId="0" fontId="24" fillId="33" borderId="34" xfId="2" applyFont="1" applyFill="1" applyBorder="1" applyAlignment="1" applyProtection="1">
      <alignment horizontal="right" vertical="center"/>
    </xf>
    <xf numFmtId="9" fontId="24" fillId="32" borderId="36" xfId="2" applyNumberFormat="1" applyFont="1" applyFill="1" applyBorder="1" applyAlignment="1" applyProtection="1">
      <alignment horizontal="right" vertical="center"/>
    </xf>
    <xf numFmtId="0" fontId="25" fillId="33" borderId="41" xfId="2" applyFont="1" applyFill="1" applyBorder="1" applyAlignment="1" applyProtection="1">
      <alignment horizontal="right" vertical="center"/>
    </xf>
    <xf numFmtId="9" fontId="25" fillId="35" borderId="38" xfId="2" applyNumberFormat="1" applyFont="1" applyFill="1" applyBorder="1" applyAlignment="1" applyProtection="1">
      <alignment horizontal="right" vertical="center"/>
    </xf>
    <xf numFmtId="0" fontId="25" fillId="33" borderId="39" xfId="2" applyFont="1" applyFill="1" applyBorder="1" applyAlignment="1" applyProtection="1">
      <alignment horizontal="right" vertical="center"/>
    </xf>
    <xf numFmtId="9" fontId="25" fillId="35" borderId="42" xfId="2" applyNumberFormat="1" applyFont="1" applyFill="1" applyBorder="1" applyAlignment="1" applyProtection="1">
      <alignment horizontal="right" vertical="center"/>
    </xf>
    <xf numFmtId="0" fontId="25" fillId="33" borderId="37" xfId="2" applyFont="1" applyFill="1" applyBorder="1" applyAlignment="1" applyProtection="1">
      <alignment horizontal="right" vertical="center"/>
    </xf>
    <xf numFmtId="0" fontId="6" fillId="0" borderId="31" xfId="2" applyFont="1" applyBorder="1" applyAlignment="1" applyProtection="1">
      <alignment horizontal="left" indent="2"/>
    </xf>
    <xf numFmtId="164" fontId="6" fillId="0" borderId="7" xfId="2" applyNumberFormat="1" applyFont="1" applyBorder="1" applyAlignment="1" applyProtection="1">
      <alignment horizontal="right" indent="1"/>
    </xf>
    <xf numFmtId="2" fontId="24" fillId="29" borderId="5" xfId="2" applyNumberFormat="1" applyFont="1" applyFill="1" applyBorder="1" applyAlignment="1" applyProtection="1">
      <alignment horizontal="right" vertical="center"/>
    </xf>
    <xf numFmtId="9" fontId="24" fillId="3" borderId="4" xfId="2" applyNumberFormat="1" applyFont="1" applyFill="1" applyBorder="1" applyAlignment="1" applyProtection="1">
      <alignment horizontal="right" vertical="center"/>
    </xf>
    <xf numFmtId="1" fontId="24" fillId="29" borderId="5" xfId="2" applyNumberFormat="1" applyFont="1" applyFill="1" applyBorder="1" applyAlignment="1" applyProtection="1">
      <alignment horizontal="right" vertical="center"/>
    </xf>
    <xf numFmtId="9" fontId="24" fillId="10" borderId="4" xfId="2" applyNumberFormat="1" applyFont="1" applyFill="1" applyBorder="1" applyAlignment="1" applyProtection="1">
      <alignment horizontal="right" vertical="center"/>
    </xf>
    <xf numFmtId="0" fontId="24" fillId="29" borderId="5" xfId="2" applyFont="1" applyFill="1" applyBorder="1" applyAlignment="1" applyProtection="1">
      <alignment horizontal="right" vertical="center"/>
    </xf>
    <xf numFmtId="9" fontId="24" fillId="10" borderId="6" xfId="2" applyNumberFormat="1" applyFont="1" applyFill="1" applyBorder="1" applyAlignment="1" applyProtection="1">
      <alignment horizontal="right" vertical="center"/>
    </xf>
    <xf numFmtId="0" fontId="25" fillId="29" borderId="5" xfId="2" applyFont="1" applyFill="1" applyBorder="1" applyAlignment="1" applyProtection="1">
      <alignment horizontal="right" vertical="center"/>
    </xf>
    <xf numFmtId="9" fontId="25" fillId="10" borderId="8" xfId="2" applyNumberFormat="1" applyFont="1" applyFill="1" applyBorder="1" applyAlignment="1" applyProtection="1">
      <alignment horizontal="right" vertical="center"/>
    </xf>
    <xf numFmtId="0" fontId="25" fillId="29" borderId="9" xfId="2" applyFont="1" applyFill="1" applyBorder="1" applyAlignment="1" applyProtection="1">
      <alignment horizontal="right" vertical="center"/>
    </xf>
    <xf numFmtId="9" fontId="25" fillId="10" borderId="4" xfId="2" applyNumberFormat="1" applyFont="1" applyFill="1" applyBorder="1" applyAlignment="1" applyProtection="1">
      <alignment horizontal="right" vertical="center"/>
    </xf>
    <xf numFmtId="0" fontId="25" fillId="29" borderId="10" xfId="2" applyFont="1" applyFill="1" applyBorder="1" applyAlignment="1" applyProtection="1">
      <alignment horizontal="right" vertical="center"/>
    </xf>
    <xf numFmtId="0" fontId="25" fillId="10" borderId="7" xfId="2" applyFont="1" applyFill="1" applyBorder="1" applyAlignment="1" applyProtection="1">
      <alignment horizontal="right" vertical="center"/>
    </xf>
    <xf numFmtId="0" fontId="25" fillId="10" borderId="8" xfId="2" applyFont="1" applyFill="1" applyBorder="1" applyAlignment="1" applyProtection="1">
      <alignment horizontal="right" vertical="center"/>
    </xf>
    <xf numFmtId="0" fontId="25" fillId="10" borderId="4" xfId="2" applyFont="1" applyFill="1" applyBorder="1" applyAlignment="1" applyProtection="1">
      <alignment horizontal="right" vertical="center"/>
    </xf>
    <xf numFmtId="0" fontId="6" fillId="32" borderId="86" xfId="2" applyFont="1" applyFill="1" applyBorder="1" applyAlignment="1" applyProtection="1">
      <alignment horizontal="left" indent="2"/>
    </xf>
    <xf numFmtId="164" fontId="6" fillId="36" borderId="96" xfId="2" applyNumberFormat="1" applyFont="1" applyFill="1" applyBorder="1" applyAlignment="1" applyProtection="1">
      <alignment horizontal="right" indent="1"/>
    </xf>
    <xf numFmtId="2" fontId="24" fillId="33" borderId="5" xfId="2" applyNumberFormat="1" applyFont="1" applyFill="1" applyBorder="1" applyAlignment="1" applyProtection="1">
      <alignment horizontal="right" vertical="center"/>
    </xf>
    <xf numFmtId="9" fontId="24" fillId="34" borderId="4" xfId="2" applyNumberFormat="1" applyFont="1" applyFill="1" applyBorder="1" applyAlignment="1" applyProtection="1">
      <alignment horizontal="right" vertical="center"/>
    </xf>
    <xf numFmtId="1" fontId="24" fillId="33" borderId="21" xfId="2" applyNumberFormat="1" applyFont="1" applyFill="1" applyBorder="1" applyAlignment="1" applyProtection="1">
      <alignment horizontal="right" vertical="center"/>
    </xf>
    <xf numFmtId="9" fontId="24" fillId="32" borderId="20" xfId="2" applyNumberFormat="1" applyFont="1" applyFill="1" applyBorder="1" applyAlignment="1" applyProtection="1">
      <alignment horizontal="right" vertical="center"/>
    </xf>
    <xf numFmtId="0" fontId="24" fillId="33" borderId="21" xfId="2" applyFont="1" applyFill="1" applyBorder="1" applyAlignment="1" applyProtection="1">
      <alignment horizontal="right" vertical="center"/>
    </xf>
    <xf numFmtId="0" fontId="24" fillId="33" borderId="19" xfId="2" applyFont="1" applyFill="1" applyBorder="1" applyAlignment="1" applyProtection="1">
      <alignment horizontal="right" vertical="center"/>
    </xf>
    <xf numFmtId="9" fontId="24" fillId="32" borderId="85" xfId="2" applyNumberFormat="1" applyFont="1" applyFill="1" applyBorder="1" applyAlignment="1" applyProtection="1">
      <alignment horizontal="right" vertical="center"/>
    </xf>
    <xf numFmtId="0" fontId="25" fillId="33" borderId="21" xfId="2" applyFont="1" applyFill="1" applyBorder="1" applyAlignment="1" applyProtection="1">
      <alignment horizontal="right" vertical="center"/>
    </xf>
    <xf numFmtId="9" fontId="25" fillId="35" borderId="89" xfId="2" applyNumberFormat="1" applyFont="1" applyFill="1" applyBorder="1" applyAlignment="1" applyProtection="1">
      <alignment horizontal="right" vertical="center"/>
    </xf>
    <xf numFmtId="0" fontId="25" fillId="33" borderId="87" xfId="2" applyFont="1" applyFill="1" applyBorder="1" applyAlignment="1" applyProtection="1">
      <alignment horizontal="right" vertical="center"/>
    </xf>
    <xf numFmtId="9" fontId="25" fillId="35" borderId="20" xfId="2" applyNumberFormat="1" applyFont="1" applyFill="1" applyBorder="1" applyAlignment="1" applyProtection="1">
      <alignment horizontal="right" vertical="center"/>
    </xf>
    <xf numFmtId="0" fontId="25" fillId="33" borderId="88" xfId="2" applyFont="1" applyFill="1" applyBorder="1" applyAlignment="1" applyProtection="1">
      <alignment horizontal="right" vertical="center"/>
    </xf>
    <xf numFmtId="0" fontId="6" fillId="7" borderId="86" xfId="0" applyFont="1" applyFill="1" applyBorder="1" applyAlignment="1" applyProtection="1">
      <alignment horizontal="left" indent="2"/>
    </xf>
    <xf numFmtId="2" fontId="6" fillId="0" borderId="7" xfId="2" applyNumberFormat="1" applyFont="1" applyBorder="1" applyAlignment="1" applyProtection="1">
      <alignment horizontal="right" indent="1"/>
    </xf>
    <xf numFmtId="2" fontId="27" fillId="11" borderId="5" xfId="2" applyNumberFormat="1" applyFont="1" applyFill="1" applyBorder="1" applyAlignment="1" applyProtection="1">
      <alignment horizontal="right" vertical="center"/>
    </xf>
    <xf numFmtId="2" fontId="27" fillId="11" borderId="4" xfId="2" applyNumberFormat="1" applyFont="1" applyFill="1" applyBorder="1" applyAlignment="1" applyProtection="1">
      <alignment horizontal="right" vertical="center"/>
    </xf>
    <xf numFmtId="2" fontId="27" fillId="11" borderId="86" xfId="2" applyNumberFormat="1" applyFont="1" applyFill="1" applyBorder="1" applyAlignment="1" applyProtection="1">
      <alignment horizontal="right" vertical="center"/>
    </xf>
    <xf numFmtId="2" fontId="27" fillId="11" borderId="10" xfId="2" applyNumberFormat="1" applyFont="1" applyFill="1" applyBorder="1" applyAlignment="1" applyProtection="1">
      <alignment horizontal="right" vertical="center"/>
    </xf>
    <xf numFmtId="2" fontId="27" fillId="11" borderId="7" xfId="2" applyNumberFormat="1" applyFont="1" applyFill="1" applyBorder="1" applyAlignment="1" applyProtection="1">
      <alignment horizontal="right" vertical="center"/>
    </xf>
    <xf numFmtId="164" fontId="6" fillId="36" borderId="7" xfId="2" applyNumberFormat="1" applyFont="1" applyFill="1" applyBorder="1" applyAlignment="1" applyProtection="1">
      <alignment horizontal="right" indent="1"/>
    </xf>
    <xf numFmtId="9" fontId="24" fillId="32" borderId="4" xfId="2" applyNumberFormat="1" applyFont="1" applyFill="1" applyBorder="1" applyAlignment="1" applyProtection="1">
      <alignment horizontal="right" vertical="center"/>
    </xf>
    <xf numFmtId="0" fontId="24" fillId="33" borderId="5" xfId="2" applyFont="1" applyFill="1" applyBorder="1" applyAlignment="1" applyProtection="1">
      <alignment horizontal="right" vertical="center"/>
    </xf>
    <xf numFmtId="0" fontId="25" fillId="33" borderId="5" xfId="2" applyFont="1" applyFill="1" applyBorder="1" applyAlignment="1" applyProtection="1">
      <alignment horizontal="right" vertical="center"/>
    </xf>
    <xf numFmtId="0" fontId="25" fillId="33" borderId="9" xfId="2" applyFont="1" applyFill="1" applyBorder="1" applyAlignment="1" applyProtection="1">
      <alignment horizontal="right" vertical="center"/>
    </xf>
    <xf numFmtId="0" fontId="25" fillId="33" borderId="10" xfId="2" applyFont="1" applyFill="1" applyBorder="1" applyAlignment="1" applyProtection="1">
      <alignment horizontal="right" vertical="center"/>
    </xf>
    <xf numFmtId="0" fontId="6" fillId="8" borderId="94" xfId="2" applyFont="1" applyFill="1" applyBorder="1" applyAlignment="1" applyProtection="1">
      <alignment horizontal="left" indent="2"/>
    </xf>
    <xf numFmtId="164" fontId="6" fillId="11" borderId="96" xfId="2" applyNumberFormat="1" applyFont="1" applyFill="1" applyBorder="1" applyAlignment="1" applyProtection="1">
      <alignment horizontal="right" indent="1"/>
    </xf>
    <xf numFmtId="0" fontId="22" fillId="28" borderId="59" xfId="2" applyFont="1" applyFill="1" applyBorder="1" applyAlignment="1" applyProtection="1">
      <alignment horizontal="center" vertical="center" wrapText="1"/>
    </xf>
    <xf numFmtId="0" fontId="22" fillId="22" borderId="58" xfId="2" applyFont="1" applyFill="1" applyBorder="1" applyAlignment="1" applyProtection="1">
      <alignment horizontal="center" vertical="center" wrapText="1"/>
    </xf>
    <xf numFmtId="0" fontId="22" fillId="38" borderId="59" xfId="2" applyFont="1" applyFill="1" applyBorder="1" applyAlignment="1" applyProtection="1">
      <alignment horizontal="center" vertical="center" wrapText="1"/>
    </xf>
    <xf numFmtId="0" fontId="22" fillId="21" borderId="58" xfId="2" applyFont="1" applyFill="1" applyBorder="1" applyAlignment="1" applyProtection="1">
      <alignment horizontal="center" vertical="center" wrapText="1"/>
    </xf>
    <xf numFmtId="0" fontId="22" fillId="39" borderId="59" xfId="2" applyFont="1" applyFill="1" applyBorder="1" applyAlignment="1" applyProtection="1">
      <alignment horizontal="center" vertical="center" wrapText="1"/>
    </xf>
    <xf numFmtId="0" fontId="22" fillId="20" borderId="58" xfId="2" applyFont="1" applyFill="1" applyBorder="1" applyAlignment="1" applyProtection="1">
      <alignment horizontal="center" vertical="center" wrapText="1"/>
    </xf>
    <xf numFmtId="0" fontId="22" fillId="40" borderId="59" xfId="2" applyFont="1" applyFill="1" applyBorder="1" applyAlignment="1" applyProtection="1">
      <alignment horizontal="center" vertical="center" wrapText="1"/>
    </xf>
    <xf numFmtId="0" fontId="22" fillId="23" borderId="58" xfId="2" applyFont="1" applyFill="1" applyBorder="1" applyAlignment="1" applyProtection="1">
      <alignment horizontal="center" vertical="center" wrapText="1"/>
    </xf>
    <xf numFmtId="0" fontId="22" fillId="41" borderId="59" xfId="2" applyFont="1" applyFill="1" applyBorder="1" applyAlignment="1" applyProtection="1">
      <alignment horizontal="center" vertical="center" wrapText="1"/>
    </xf>
    <xf numFmtId="0" fontId="22" fillId="25" borderId="62" xfId="2" applyFont="1" applyFill="1" applyBorder="1" applyAlignment="1" applyProtection="1">
      <alignment horizontal="center" vertical="center" wrapText="1"/>
    </xf>
    <xf numFmtId="0" fontId="22" fillId="42" borderId="57" xfId="2" applyFont="1" applyFill="1" applyBorder="1" applyAlignment="1" applyProtection="1">
      <alignment horizontal="center" vertical="center" wrapText="1"/>
    </xf>
    <xf numFmtId="0" fontId="22" fillId="24" borderId="58" xfId="2" applyFont="1" applyFill="1" applyBorder="1" applyAlignment="1" applyProtection="1">
      <alignment horizontal="center" vertical="center" wrapText="1"/>
    </xf>
    <xf numFmtId="0" fontId="22" fillId="41" borderId="60" xfId="2" applyFont="1" applyFill="1" applyBorder="1" applyAlignment="1" applyProtection="1">
      <alignment horizontal="center" vertical="center" wrapText="1"/>
    </xf>
    <xf numFmtId="0" fontId="22" fillId="24" borderId="61" xfId="2" applyFont="1" applyFill="1" applyBorder="1" applyAlignment="1" applyProtection="1">
      <alignment horizontal="center" vertical="center" wrapText="1"/>
    </xf>
    <xf numFmtId="0" fontId="22" fillId="44" borderId="59" xfId="2" applyFont="1" applyFill="1" applyBorder="1" applyAlignment="1" applyProtection="1">
      <alignment horizontal="center" vertical="center" wrapText="1"/>
    </xf>
    <xf numFmtId="0" fontId="22" fillId="27" borderId="62" xfId="2" applyFont="1" applyFill="1" applyBorder="1" applyAlignment="1" applyProtection="1">
      <alignment horizontal="center" vertical="center" wrapText="1"/>
    </xf>
    <xf numFmtId="0" fontId="22" fillId="43" borderId="57" xfId="2" applyFont="1" applyFill="1" applyBorder="1" applyAlignment="1" applyProtection="1">
      <alignment horizontal="center" vertical="center" wrapText="1"/>
    </xf>
    <xf numFmtId="0" fontId="22" fillId="26" borderId="58" xfId="2" applyFont="1" applyFill="1" applyBorder="1" applyAlignment="1" applyProtection="1">
      <alignment horizontal="center" vertical="center" wrapText="1"/>
    </xf>
    <xf numFmtId="0" fontId="22" fillId="24" borderId="62" xfId="2" applyFont="1" applyFill="1" applyBorder="1" applyAlignment="1" applyProtection="1">
      <alignment horizontal="center" vertical="center" wrapText="1"/>
    </xf>
    <xf numFmtId="0" fontId="22" fillId="44" borderId="57" xfId="2" applyFont="1" applyFill="1" applyBorder="1" applyAlignment="1" applyProtection="1">
      <alignment horizontal="center" vertical="center" wrapText="1"/>
    </xf>
    <xf numFmtId="0" fontId="22" fillId="26" borderId="62" xfId="2" applyFont="1" applyFill="1" applyBorder="1" applyAlignment="1" applyProtection="1">
      <alignment horizontal="center" vertical="center" wrapText="1"/>
    </xf>
    <xf numFmtId="0" fontId="22" fillId="41" borderId="57" xfId="2" applyFont="1" applyFill="1" applyBorder="1" applyAlignment="1" applyProtection="1">
      <alignment horizontal="center" vertical="center" wrapText="1"/>
    </xf>
    <xf numFmtId="0" fontId="5" fillId="32" borderId="82" xfId="2" applyFont="1" applyFill="1" applyBorder="1" applyAlignment="1" applyProtection="1">
      <alignment horizontal="left" indent="2"/>
    </xf>
    <xf numFmtId="1" fontId="5" fillId="32" borderId="44" xfId="2" applyNumberFormat="1" applyFont="1" applyFill="1" applyBorder="1" applyAlignment="1" applyProtection="1">
      <alignment horizontal="right" vertical="center" indent="1"/>
    </xf>
    <xf numFmtId="1" fontId="3" fillId="33" borderId="23" xfId="2" applyNumberFormat="1" applyFont="1" applyFill="1" applyBorder="1" applyAlignment="1" applyProtection="1">
      <alignment horizontal="right" vertical="center"/>
    </xf>
    <xf numFmtId="9" fontId="3" fillId="32" borderId="11" xfId="2" applyNumberFormat="1" applyFont="1" applyFill="1" applyBorder="1" applyAlignment="1" applyProtection="1">
      <alignment horizontal="right" vertical="center"/>
    </xf>
    <xf numFmtId="0" fontId="3" fillId="33" borderId="12" xfId="2" applyFont="1" applyFill="1" applyBorder="1" applyAlignment="1" applyProtection="1">
      <alignment horizontal="right" vertical="center"/>
    </xf>
    <xf numFmtId="9" fontId="3" fillId="32" borderId="4" xfId="2" applyNumberFormat="1" applyFont="1" applyFill="1" applyBorder="1" applyAlignment="1" applyProtection="1">
      <alignment horizontal="right" vertical="center"/>
    </xf>
    <xf numFmtId="0" fontId="3" fillId="33" borderId="43" xfId="6" applyFont="1" applyFill="1" applyBorder="1" applyAlignment="1" applyProtection="1">
      <alignment horizontal="right" vertical="center"/>
    </xf>
    <xf numFmtId="9" fontId="3" fillId="35" borderId="11" xfId="2" applyNumberFormat="1" applyFont="1" applyFill="1" applyBorder="1" applyAlignment="1" applyProtection="1">
      <alignment horizontal="right" vertical="center"/>
    </xf>
    <xf numFmtId="0" fontId="3" fillId="33" borderId="45" xfId="8" applyFont="1" applyFill="1" applyBorder="1" applyAlignment="1" applyProtection="1">
      <alignment horizontal="right" vertical="center"/>
    </xf>
    <xf numFmtId="9" fontId="3" fillId="35" borderId="36" xfId="2" applyNumberFormat="1" applyFont="1" applyFill="1" applyBorder="1" applyAlignment="1" applyProtection="1">
      <alignment horizontal="right" vertical="center"/>
    </xf>
    <xf numFmtId="1" fontId="1" fillId="33" borderId="41" xfId="2" applyNumberFormat="1" applyFill="1" applyBorder="1" applyAlignment="1" applyProtection="1">
      <alignment horizontal="right" vertical="center"/>
    </xf>
    <xf numFmtId="9" fontId="1" fillId="35" borderId="38" xfId="2" applyNumberFormat="1" applyFill="1" applyBorder="1" applyAlignment="1" applyProtection="1">
      <alignment horizontal="right" vertical="center"/>
    </xf>
    <xf numFmtId="1" fontId="1" fillId="33" borderId="39" xfId="2" applyNumberFormat="1" applyFill="1" applyBorder="1" applyAlignment="1" applyProtection="1">
      <alignment horizontal="right" vertical="center"/>
    </xf>
    <xf numFmtId="9" fontId="1" fillId="35" borderId="42" xfId="2" applyNumberFormat="1" applyFill="1" applyBorder="1" applyAlignment="1" applyProtection="1">
      <alignment horizontal="right" vertical="center"/>
    </xf>
    <xf numFmtId="0" fontId="1" fillId="33" borderId="49" xfId="2" applyFill="1" applyBorder="1" applyAlignment="1" applyProtection="1">
      <alignment horizontal="right" vertical="center"/>
    </xf>
    <xf numFmtId="0" fontId="1" fillId="33" borderId="47" xfId="2" applyFill="1" applyBorder="1" applyAlignment="1" applyProtection="1">
      <alignment horizontal="right" vertical="center"/>
    </xf>
    <xf numFmtId="0" fontId="1" fillId="33" borderId="12" xfId="2" applyFill="1" applyBorder="1" applyAlignment="1" applyProtection="1">
      <alignment horizontal="right" vertical="center"/>
    </xf>
    <xf numFmtId="0" fontId="5" fillId="5" borderId="83" xfId="2" applyFont="1" applyFill="1" applyBorder="1" applyAlignment="1" applyProtection="1">
      <alignment horizontal="left" indent="2"/>
    </xf>
    <xf numFmtId="164" fontId="5" fillId="0" borderId="44" xfId="2" applyNumberFormat="1" applyFont="1" applyBorder="1" applyAlignment="1" applyProtection="1">
      <alignment horizontal="right" vertical="center" indent="1"/>
    </xf>
    <xf numFmtId="1" fontId="3" fillId="31" borderId="14" xfId="2" applyNumberFormat="1" applyFont="1" applyFill="1" applyBorder="1" applyAlignment="1" applyProtection="1">
      <alignment horizontal="right" vertical="center"/>
    </xf>
    <xf numFmtId="9" fontId="3" fillId="3" borderId="4" xfId="2" applyNumberFormat="1" applyFont="1" applyFill="1" applyBorder="1" applyAlignment="1" applyProtection="1">
      <alignment horizontal="right" vertical="center"/>
    </xf>
    <xf numFmtId="0" fontId="3" fillId="31" borderId="5" xfId="2" applyFont="1" applyFill="1" applyBorder="1" applyAlignment="1" applyProtection="1">
      <alignment horizontal="right" vertical="center"/>
    </xf>
    <xf numFmtId="9" fontId="3" fillId="10" borderId="4" xfId="2" applyNumberFormat="1" applyFont="1" applyFill="1" applyBorder="1" applyAlignment="1" applyProtection="1">
      <alignment horizontal="right" vertical="center"/>
    </xf>
    <xf numFmtId="0" fontId="3" fillId="29" borderId="15" xfId="6" applyFont="1" applyFill="1" applyBorder="1" applyAlignment="1" applyProtection="1">
      <alignment horizontal="right" vertical="center"/>
    </xf>
    <xf numFmtId="9" fontId="3" fillId="4" borderId="4" xfId="2" applyNumberFormat="1" applyFont="1" applyFill="1" applyBorder="1" applyAlignment="1" applyProtection="1">
      <alignment horizontal="right" vertical="center"/>
    </xf>
    <xf numFmtId="0" fontId="3" fillId="29" borderId="17" xfId="8" applyFont="1" applyFill="1" applyBorder="1" applyAlignment="1" applyProtection="1">
      <alignment horizontal="right" vertical="center"/>
    </xf>
    <xf numFmtId="9" fontId="3" fillId="5" borderId="6" xfId="2" applyNumberFormat="1" applyFont="1" applyFill="1" applyBorder="1" applyAlignment="1" applyProtection="1">
      <alignment horizontal="right" vertical="center"/>
    </xf>
    <xf numFmtId="1" fontId="1" fillId="29" borderId="5" xfId="2" applyNumberFormat="1" applyFill="1" applyBorder="1" applyAlignment="1" applyProtection="1">
      <alignment horizontal="right" vertical="center"/>
    </xf>
    <xf numFmtId="9" fontId="1" fillId="10" borderId="8" xfId="2" applyNumberFormat="1" applyFill="1" applyBorder="1" applyAlignment="1" applyProtection="1">
      <alignment horizontal="right" vertical="center"/>
    </xf>
    <xf numFmtId="1" fontId="1" fillId="29" borderId="9" xfId="2" applyNumberFormat="1" applyFill="1" applyBorder="1" applyAlignment="1" applyProtection="1">
      <alignment horizontal="right" vertical="center"/>
    </xf>
    <xf numFmtId="9" fontId="1" fillId="10" borderId="4" xfId="2" applyNumberFormat="1" applyFill="1" applyBorder="1" applyAlignment="1" applyProtection="1">
      <alignment horizontal="right" vertical="center"/>
    </xf>
    <xf numFmtId="0" fontId="1" fillId="29" borderId="10" xfId="2" applyFill="1" applyBorder="1" applyAlignment="1" applyProtection="1">
      <alignment horizontal="right" vertical="center"/>
    </xf>
    <xf numFmtId="0" fontId="1" fillId="29" borderId="9" xfId="2" applyFill="1" applyBorder="1" applyAlignment="1" applyProtection="1">
      <alignment horizontal="right" vertical="center"/>
    </xf>
    <xf numFmtId="0" fontId="1" fillId="29" borderId="5" xfId="2" applyFill="1" applyBorder="1" applyAlignment="1" applyProtection="1">
      <alignment horizontal="right" vertical="center"/>
    </xf>
    <xf numFmtId="164" fontId="5" fillId="5" borderId="16" xfId="2" applyNumberFormat="1" applyFont="1" applyFill="1" applyBorder="1" applyAlignment="1" applyProtection="1">
      <alignment horizontal="right" vertical="center" indent="1"/>
    </xf>
    <xf numFmtId="9" fontId="3" fillId="5" borderId="13" xfId="2" applyNumberFormat="1" applyFont="1" applyFill="1" applyBorder="1" applyAlignment="1" applyProtection="1">
      <alignment horizontal="right" vertical="center"/>
    </xf>
    <xf numFmtId="1" fontId="3" fillId="31" borderId="15" xfId="2" applyNumberFormat="1" applyFont="1" applyFill="1" applyBorder="1" applyAlignment="1" applyProtection="1">
      <alignment horizontal="right" vertical="center"/>
    </xf>
    <xf numFmtId="9" fontId="3" fillId="5" borderId="51" xfId="2" applyNumberFormat="1" applyFont="1" applyFill="1" applyBorder="1" applyAlignment="1" applyProtection="1">
      <alignment horizontal="right" vertical="center"/>
    </xf>
    <xf numFmtId="1" fontId="3" fillId="31" borderId="30" xfId="2" applyNumberFormat="1" applyFont="1" applyFill="1" applyBorder="1" applyAlignment="1" applyProtection="1">
      <alignment horizontal="right" vertical="center"/>
    </xf>
    <xf numFmtId="1" fontId="3" fillId="31" borderId="100" xfId="2" applyNumberFormat="1" applyFont="1" applyFill="1" applyBorder="1" applyAlignment="1" applyProtection="1">
      <alignment horizontal="right" vertical="center"/>
    </xf>
    <xf numFmtId="0" fontId="5" fillId="32" borderId="83" xfId="2" applyFont="1" applyFill="1" applyBorder="1" applyAlignment="1" applyProtection="1">
      <alignment horizontal="left" indent="2"/>
    </xf>
    <xf numFmtId="164" fontId="5" fillId="32" borderId="16" xfId="2" applyNumberFormat="1" applyFont="1" applyFill="1" applyBorder="1" applyAlignment="1" applyProtection="1">
      <alignment horizontal="right" vertical="center" indent="1"/>
    </xf>
    <xf numFmtId="1" fontId="3" fillId="33" borderId="14" xfId="2" applyNumberFormat="1" applyFont="1" applyFill="1" applyBorder="1" applyAlignment="1" applyProtection="1">
      <alignment horizontal="right" vertical="center"/>
    </xf>
    <xf numFmtId="0" fontId="3" fillId="33" borderId="5" xfId="2" applyFont="1" applyFill="1" applyBorder="1" applyAlignment="1" applyProtection="1">
      <alignment horizontal="right" vertical="center"/>
    </xf>
    <xf numFmtId="0" fontId="3" fillId="33" borderId="15" xfId="6" applyFont="1" applyFill="1" applyBorder="1" applyAlignment="1" applyProtection="1">
      <alignment horizontal="right" vertical="center"/>
    </xf>
    <xf numFmtId="9" fontId="3" fillId="32" borderId="13" xfId="2" applyNumberFormat="1" applyFont="1" applyFill="1" applyBorder="1" applyAlignment="1" applyProtection="1">
      <alignment horizontal="right" vertical="center"/>
    </xf>
    <xf numFmtId="0" fontId="3" fillId="33" borderId="17" xfId="8" applyFont="1" applyFill="1" applyBorder="1" applyAlignment="1" applyProtection="1">
      <alignment horizontal="right" vertical="center"/>
    </xf>
    <xf numFmtId="9" fontId="3" fillId="32" borderId="6" xfId="2" applyNumberFormat="1" applyFont="1" applyFill="1" applyBorder="1" applyAlignment="1" applyProtection="1">
      <alignment horizontal="right" vertical="center"/>
    </xf>
    <xf numFmtId="1" fontId="1" fillId="33" borderId="5" xfId="2" applyNumberFormat="1" applyFill="1" applyBorder="1" applyAlignment="1" applyProtection="1">
      <alignment horizontal="right" vertical="center"/>
    </xf>
    <xf numFmtId="9" fontId="1" fillId="35" borderId="8" xfId="2" applyNumberFormat="1" applyFill="1" applyBorder="1" applyAlignment="1" applyProtection="1">
      <alignment horizontal="right" vertical="center"/>
    </xf>
    <xf numFmtId="1" fontId="1" fillId="33" borderId="9" xfId="2" applyNumberFormat="1" applyFill="1" applyBorder="1" applyAlignment="1" applyProtection="1">
      <alignment horizontal="right" vertical="center"/>
    </xf>
    <xf numFmtId="9" fontId="1" fillId="35" borderId="4" xfId="2" applyNumberFormat="1" applyFill="1" applyBorder="1" applyAlignment="1" applyProtection="1">
      <alignment horizontal="right" vertical="center"/>
    </xf>
    <xf numFmtId="0" fontId="1" fillId="33" borderId="10" xfId="2" applyFill="1" applyBorder="1" applyAlignment="1" applyProtection="1">
      <alignment horizontal="right" vertical="center"/>
    </xf>
    <xf numFmtId="0" fontId="1" fillId="33" borderId="9" xfId="2" applyFill="1" applyBorder="1" applyAlignment="1" applyProtection="1">
      <alignment horizontal="right" vertical="center"/>
    </xf>
    <xf numFmtId="0" fontId="1" fillId="33" borderId="5" xfId="2" applyFill="1" applyBorder="1" applyAlignment="1" applyProtection="1">
      <alignment horizontal="right" vertical="center"/>
    </xf>
    <xf numFmtId="0" fontId="3" fillId="31" borderId="15" xfId="6" applyFont="1" applyFill="1" applyBorder="1" applyAlignment="1" applyProtection="1">
      <alignment horizontal="right" vertical="center"/>
    </xf>
    <xf numFmtId="9" fontId="3" fillId="5" borderId="4" xfId="2" applyNumberFormat="1" applyFont="1" applyFill="1" applyBorder="1" applyAlignment="1" applyProtection="1">
      <alignment horizontal="right" vertical="center"/>
    </xf>
    <xf numFmtId="2" fontId="5" fillId="32" borderId="16" xfId="2" applyNumberFormat="1" applyFont="1" applyFill="1" applyBorder="1" applyAlignment="1" applyProtection="1">
      <alignment horizontal="right" vertical="center" indent="1"/>
    </xf>
    <xf numFmtId="2" fontId="3" fillId="33" borderId="14" xfId="2" applyNumberFormat="1" applyFont="1" applyFill="1" applyBorder="1" applyAlignment="1" applyProtection="1">
      <alignment horizontal="right" vertical="center"/>
    </xf>
    <xf numFmtId="164" fontId="1" fillId="33" borderId="5" xfId="2" applyNumberFormat="1" applyFill="1" applyBorder="1" applyAlignment="1" applyProtection="1">
      <alignment horizontal="right" vertical="center"/>
    </xf>
    <xf numFmtId="164" fontId="1" fillId="33" borderId="9" xfId="2" applyNumberFormat="1" applyFill="1" applyBorder="1" applyAlignment="1" applyProtection="1">
      <alignment horizontal="right" vertical="center"/>
    </xf>
    <xf numFmtId="2" fontId="5" fillId="5" borderId="16" xfId="2" applyNumberFormat="1" applyFont="1" applyFill="1" applyBorder="1" applyAlignment="1" applyProtection="1">
      <alignment horizontal="right" vertical="center" indent="1"/>
    </xf>
    <xf numFmtId="2" fontId="3" fillId="31" borderId="14" xfId="2" applyNumberFormat="1" applyFont="1" applyFill="1" applyBorder="1" applyAlignment="1" applyProtection="1">
      <alignment horizontal="right" vertical="center"/>
    </xf>
    <xf numFmtId="164" fontId="1" fillId="29" borderId="5" xfId="2" applyNumberFormat="1" applyFill="1" applyBorder="1" applyAlignment="1" applyProtection="1">
      <alignment horizontal="right" vertical="center"/>
    </xf>
    <xf numFmtId="164" fontId="1" fillId="29" borderId="9" xfId="2" applyNumberFormat="1" applyFill="1" applyBorder="1" applyAlignment="1" applyProtection="1">
      <alignment horizontal="right" vertical="center"/>
    </xf>
    <xf numFmtId="1" fontId="5" fillId="5" borderId="16" xfId="2" applyNumberFormat="1" applyFont="1" applyFill="1" applyBorder="1" applyAlignment="1" applyProtection="1">
      <alignment horizontal="right" vertical="center" indent="1"/>
    </xf>
    <xf numFmtId="1" fontId="5" fillId="32" borderId="16" xfId="2" applyNumberFormat="1" applyFont="1" applyFill="1" applyBorder="1" applyAlignment="1" applyProtection="1">
      <alignment horizontal="right" vertical="center" indent="1"/>
    </xf>
    <xf numFmtId="0" fontId="5" fillId="5" borderId="81" xfId="2" applyFont="1" applyFill="1" applyBorder="1" applyAlignment="1" applyProtection="1">
      <alignment horizontal="left" indent="2"/>
    </xf>
    <xf numFmtId="1" fontId="5" fillId="5" borderId="52" xfId="2" applyNumberFormat="1" applyFont="1" applyFill="1" applyBorder="1" applyAlignment="1" applyProtection="1">
      <alignment horizontal="right" vertical="center" indent="1"/>
    </xf>
    <xf numFmtId="1" fontId="3" fillId="31" borderId="24" xfId="2" applyNumberFormat="1" applyFont="1" applyFill="1" applyBorder="1" applyAlignment="1" applyProtection="1">
      <alignment horizontal="right" vertical="center"/>
    </xf>
    <xf numFmtId="9" fontId="3" fillId="3" borderId="20" xfId="2" applyNumberFormat="1" applyFont="1" applyFill="1" applyBorder="1" applyAlignment="1" applyProtection="1">
      <alignment horizontal="right" vertical="center"/>
    </xf>
    <xf numFmtId="0" fontId="3" fillId="31" borderId="21" xfId="2" applyFont="1" applyFill="1" applyBorder="1" applyAlignment="1" applyProtection="1">
      <alignment horizontal="right" vertical="center"/>
    </xf>
    <xf numFmtId="9" fontId="3" fillId="10" borderId="20" xfId="2" applyNumberFormat="1" applyFont="1" applyFill="1" applyBorder="1" applyAlignment="1" applyProtection="1">
      <alignment horizontal="right" vertical="center"/>
    </xf>
    <xf numFmtId="0" fontId="3" fillId="31" borderId="18" xfId="6" applyFont="1" applyFill="1" applyBorder="1" applyAlignment="1" applyProtection="1">
      <alignment horizontal="right" vertical="center"/>
    </xf>
    <xf numFmtId="9" fontId="3" fillId="5" borderId="114" xfId="2" applyNumberFormat="1" applyFont="1" applyFill="1" applyBorder="1" applyAlignment="1" applyProtection="1">
      <alignment horizontal="right" vertical="center"/>
    </xf>
    <xf numFmtId="0" fontId="3" fillId="29" borderId="19" xfId="8" applyFont="1" applyFill="1" applyBorder="1" applyAlignment="1" applyProtection="1">
      <alignment horizontal="right" vertical="center"/>
    </xf>
    <xf numFmtId="9" fontId="3" fillId="5" borderId="20" xfId="2" applyNumberFormat="1" applyFont="1" applyFill="1" applyBorder="1" applyAlignment="1" applyProtection="1">
      <alignment horizontal="right" vertical="center"/>
    </xf>
    <xf numFmtId="1" fontId="1" fillId="29" borderId="21" xfId="2" applyNumberFormat="1" applyFill="1" applyBorder="1" applyAlignment="1" applyProtection="1">
      <alignment horizontal="right" vertical="center"/>
    </xf>
    <xf numFmtId="9" fontId="1" fillId="10" borderId="89" xfId="2" applyNumberFormat="1" applyFill="1" applyBorder="1" applyAlignment="1" applyProtection="1">
      <alignment horizontal="right" vertical="center"/>
    </xf>
    <xf numFmtId="1" fontId="1" fillId="29" borderId="87" xfId="2" applyNumberFormat="1" applyFill="1" applyBorder="1" applyAlignment="1" applyProtection="1">
      <alignment horizontal="right" vertical="center"/>
    </xf>
    <xf numFmtId="9" fontId="1" fillId="10" borderId="20" xfId="2" applyNumberFormat="1" applyFill="1" applyBorder="1" applyAlignment="1" applyProtection="1">
      <alignment horizontal="right" vertical="center"/>
    </xf>
    <xf numFmtId="0" fontId="1" fillId="29" borderId="88" xfId="2" applyFill="1" applyBorder="1" applyAlignment="1" applyProtection="1">
      <alignment horizontal="right" vertical="center"/>
    </xf>
    <xf numFmtId="0" fontId="1" fillId="29" borderId="87" xfId="2" applyFill="1" applyBorder="1" applyAlignment="1" applyProtection="1">
      <alignment horizontal="right" vertical="center"/>
    </xf>
    <xf numFmtId="0" fontId="1" fillId="29" borderId="21" xfId="2" applyFill="1" applyBorder="1" applyAlignment="1" applyProtection="1">
      <alignment horizontal="right" vertical="center"/>
    </xf>
    <xf numFmtId="0" fontId="5" fillId="32" borderId="86" xfId="2" applyFont="1" applyFill="1" applyBorder="1" applyAlignment="1" applyProtection="1">
      <alignment horizontal="left" indent="2"/>
    </xf>
    <xf numFmtId="164" fontId="5" fillId="32" borderId="7" xfId="2" applyNumberFormat="1" applyFont="1" applyFill="1" applyBorder="1" applyAlignment="1" applyProtection="1">
      <alignment horizontal="right" vertical="center" indent="1"/>
    </xf>
    <xf numFmtId="2" fontId="23" fillId="33" borderId="5" xfId="2" applyNumberFormat="1" applyFont="1" applyFill="1" applyBorder="1" applyAlignment="1" applyProtection="1">
      <alignment horizontal="right"/>
    </xf>
    <xf numFmtId="9" fontId="23" fillId="34" borderId="4" xfId="2" applyNumberFormat="1" applyFont="1" applyFill="1" applyBorder="1" applyAlignment="1" applyProtection="1">
      <alignment horizontal="right" vertical="center"/>
    </xf>
    <xf numFmtId="9" fontId="23" fillId="35" borderId="4" xfId="2" applyNumberFormat="1" applyFont="1" applyFill="1" applyBorder="1" applyAlignment="1" applyProtection="1">
      <alignment horizontal="right" vertical="center"/>
    </xf>
    <xf numFmtId="9" fontId="23" fillId="32" borderId="4" xfId="2" applyNumberFormat="1" applyFont="1" applyFill="1" applyBorder="1" applyAlignment="1" applyProtection="1">
      <alignment horizontal="right" vertical="center"/>
    </xf>
    <xf numFmtId="9" fontId="49" fillId="35" borderId="8" xfId="2" applyNumberFormat="1" applyFont="1" applyFill="1" applyBorder="1" applyAlignment="1" applyProtection="1">
      <alignment horizontal="right" vertical="center"/>
    </xf>
    <xf numFmtId="9" fontId="49" fillId="35" borderId="4" xfId="2" applyNumberFormat="1" applyFont="1" applyFill="1" applyBorder="1" applyAlignment="1" applyProtection="1">
      <alignment horizontal="right" vertical="center"/>
    </xf>
    <xf numFmtId="0" fontId="22" fillId="28" borderId="92" xfId="2" applyFont="1" applyFill="1" applyBorder="1" applyAlignment="1" applyProtection="1">
      <alignment horizontal="center" vertical="center" wrapText="1"/>
    </xf>
    <xf numFmtId="0" fontId="22" fillId="22" borderId="91" xfId="2" applyFont="1" applyFill="1" applyBorder="1" applyAlignment="1" applyProtection="1">
      <alignment horizontal="center" vertical="center" wrapText="1"/>
    </xf>
    <xf numFmtId="0" fontId="22" fillId="38" borderId="92" xfId="2" applyFont="1" applyFill="1" applyBorder="1" applyAlignment="1" applyProtection="1">
      <alignment horizontal="center" vertical="center" wrapText="1"/>
    </xf>
    <xf numFmtId="0" fontId="22" fillId="21" borderId="91" xfId="2" applyFont="1" applyFill="1" applyBorder="1" applyAlignment="1" applyProtection="1">
      <alignment horizontal="center" vertical="center" wrapText="1"/>
    </xf>
    <xf numFmtId="0" fontId="22" fillId="39" borderId="92" xfId="2" applyFont="1" applyFill="1" applyBorder="1" applyAlignment="1" applyProtection="1">
      <alignment horizontal="center" vertical="center" wrapText="1"/>
    </xf>
    <xf numFmtId="0" fontId="22" fillId="20" borderId="91" xfId="2" applyFont="1" applyFill="1" applyBorder="1" applyAlignment="1" applyProtection="1">
      <alignment horizontal="center" vertical="center" wrapText="1"/>
    </xf>
    <xf numFmtId="0" fontId="22" fillId="40" borderId="92" xfId="2" applyFont="1" applyFill="1" applyBorder="1" applyAlignment="1" applyProtection="1">
      <alignment horizontal="center" vertical="center" wrapText="1"/>
    </xf>
    <xf numFmtId="0" fontId="22" fillId="23" borderId="91" xfId="2" applyFont="1" applyFill="1" applyBorder="1" applyAlignment="1" applyProtection="1">
      <alignment horizontal="center" vertical="center" wrapText="1"/>
    </xf>
    <xf numFmtId="0" fontId="22" fillId="41" borderId="92" xfId="2" applyFont="1" applyFill="1" applyBorder="1" applyAlignment="1" applyProtection="1">
      <alignment horizontal="center" vertical="center" wrapText="1"/>
    </xf>
    <xf numFmtId="0" fontId="22" fillId="25" borderId="55" xfId="2" applyFont="1" applyFill="1" applyBorder="1" applyAlignment="1" applyProtection="1">
      <alignment horizontal="center" vertical="center" wrapText="1"/>
    </xf>
    <xf numFmtId="0" fontId="22" fillId="42" borderId="90" xfId="2" applyFont="1" applyFill="1" applyBorder="1" applyAlignment="1" applyProtection="1">
      <alignment horizontal="center" vertical="center" wrapText="1"/>
    </xf>
    <xf numFmtId="0" fontId="22" fillId="24" borderId="91" xfId="2" applyFont="1" applyFill="1" applyBorder="1" applyAlignment="1" applyProtection="1">
      <alignment horizontal="center" vertical="center" wrapText="1"/>
    </xf>
    <xf numFmtId="0" fontId="22" fillId="41" borderId="93" xfId="2" applyFont="1" applyFill="1" applyBorder="1" applyAlignment="1" applyProtection="1">
      <alignment horizontal="center" vertical="center" wrapText="1"/>
    </xf>
    <xf numFmtId="0" fontId="22" fillId="24" borderId="56" xfId="2" applyFont="1" applyFill="1" applyBorder="1" applyAlignment="1" applyProtection="1">
      <alignment horizontal="center" vertical="center" wrapText="1"/>
    </xf>
    <xf numFmtId="0" fontId="22" fillId="44" borderId="92" xfId="2" applyFont="1" applyFill="1" applyBorder="1" applyAlignment="1" applyProtection="1">
      <alignment horizontal="center" vertical="center" wrapText="1"/>
    </xf>
    <xf numFmtId="0" fontId="22" fillId="27" borderId="55" xfId="2" applyFont="1" applyFill="1" applyBorder="1" applyAlignment="1" applyProtection="1">
      <alignment horizontal="center" vertical="center" wrapText="1"/>
    </xf>
    <xf numFmtId="0" fontId="22" fillId="43" borderId="90" xfId="2" applyFont="1" applyFill="1" applyBorder="1" applyAlignment="1" applyProtection="1">
      <alignment horizontal="center" vertical="center" wrapText="1"/>
    </xf>
    <xf numFmtId="0" fontId="22" fillId="26" borderId="91" xfId="2" applyFont="1" applyFill="1" applyBorder="1" applyAlignment="1" applyProtection="1">
      <alignment horizontal="center" vertical="center" wrapText="1"/>
    </xf>
    <xf numFmtId="0" fontId="22" fillId="24" borderId="55" xfId="2" applyFont="1" applyFill="1" applyBorder="1" applyAlignment="1" applyProtection="1">
      <alignment horizontal="center" vertical="center" wrapText="1"/>
    </xf>
    <xf numFmtId="0" fontId="22" fillId="44" borderId="90" xfId="2" applyFont="1" applyFill="1" applyBorder="1" applyAlignment="1" applyProtection="1">
      <alignment horizontal="center" vertical="center" wrapText="1"/>
    </xf>
    <xf numFmtId="0" fontId="22" fillId="26" borderId="55" xfId="2" applyFont="1" applyFill="1" applyBorder="1" applyAlignment="1" applyProtection="1">
      <alignment horizontal="center" vertical="center" wrapText="1"/>
    </xf>
    <xf numFmtId="0" fontId="22" fillId="41" borderId="90" xfId="2" applyFont="1" applyFill="1" applyBorder="1" applyAlignment="1" applyProtection="1">
      <alignment horizontal="center" vertical="center" wrapText="1"/>
    </xf>
    <xf numFmtId="166" fontId="3" fillId="33" borderId="23" xfId="2" applyNumberFormat="1" applyFont="1" applyFill="1" applyBorder="1" applyAlignment="1" applyProtection="1">
      <alignment horizontal="right" vertical="center"/>
    </xf>
    <xf numFmtId="0" fontId="3" fillId="33" borderId="45" xfId="2" applyFont="1" applyFill="1" applyBorder="1" applyAlignment="1" applyProtection="1">
      <alignment horizontal="right" vertical="center"/>
    </xf>
    <xf numFmtId="9" fontId="3" fillId="35" borderId="114" xfId="2" applyNumberFormat="1" applyFont="1" applyFill="1" applyBorder="1" applyAlignment="1" applyProtection="1">
      <alignment horizontal="right" vertical="center"/>
    </xf>
    <xf numFmtId="9" fontId="3" fillId="35" borderId="53" xfId="2" applyNumberFormat="1" applyFont="1" applyFill="1" applyBorder="1" applyAlignment="1" applyProtection="1">
      <alignment horizontal="right" vertical="center"/>
    </xf>
    <xf numFmtId="1" fontId="1" fillId="33" borderId="12" xfId="2" applyNumberFormat="1" applyFill="1" applyBorder="1" applyAlignment="1" applyProtection="1">
      <alignment horizontal="right" vertical="center"/>
    </xf>
    <xf numFmtId="9" fontId="1" fillId="35" borderId="46" xfId="2" applyNumberFormat="1" applyFill="1" applyBorder="1" applyAlignment="1" applyProtection="1">
      <alignment horizontal="right" vertical="center"/>
    </xf>
    <xf numFmtId="1" fontId="1" fillId="33" borderId="47" xfId="2" applyNumberFormat="1" applyFill="1" applyBorder="1" applyAlignment="1" applyProtection="1">
      <alignment horizontal="right" vertical="center"/>
    </xf>
    <xf numFmtId="9" fontId="1" fillId="35" borderId="48" xfId="2" applyNumberFormat="1" applyFill="1" applyBorder="1" applyAlignment="1" applyProtection="1">
      <alignment horizontal="right" vertical="center"/>
    </xf>
    <xf numFmtId="166" fontId="3" fillId="31" borderId="14" xfId="2" applyNumberFormat="1" applyFont="1" applyFill="1" applyBorder="1" applyAlignment="1" applyProtection="1">
      <alignment horizontal="right" vertical="center"/>
    </xf>
    <xf numFmtId="0" fontId="3" fillId="31" borderId="17" xfId="2" applyFont="1" applyFill="1" applyBorder="1" applyAlignment="1" applyProtection="1">
      <alignment horizontal="right" vertical="center"/>
    </xf>
    <xf numFmtId="9" fontId="3" fillId="10" borderId="13" xfId="2" applyNumberFormat="1" applyFont="1" applyFill="1" applyBorder="1" applyAlignment="1" applyProtection="1">
      <alignment horizontal="right" vertical="center"/>
    </xf>
    <xf numFmtId="9" fontId="3" fillId="10" borderId="6" xfId="2" applyNumberFormat="1" applyFont="1" applyFill="1" applyBorder="1" applyAlignment="1" applyProtection="1">
      <alignment horizontal="right" vertical="center"/>
    </xf>
    <xf numFmtId="9" fontId="1" fillId="10" borderId="46" xfId="2" applyNumberFormat="1" applyFill="1" applyBorder="1" applyAlignment="1" applyProtection="1">
      <alignment horizontal="right" vertical="center"/>
    </xf>
    <xf numFmtId="9" fontId="1" fillId="10" borderId="48" xfId="2" applyNumberFormat="1" applyFill="1" applyBorder="1" applyAlignment="1" applyProtection="1">
      <alignment horizontal="right" vertical="center"/>
    </xf>
    <xf numFmtId="166" fontId="3" fillId="33" borderId="14" xfId="2" applyNumberFormat="1" applyFont="1" applyFill="1" applyBorder="1" applyAlignment="1" applyProtection="1">
      <alignment horizontal="right" vertical="center"/>
    </xf>
    <xf numFmtId="0" fontId="3" fillId="33" borderId="17" xfId="2" applyFont="1" applyFill="1" applyBorder="1" applyAlignment="1" applyProtection="1">
      <alignment horizontal="right" vertical="center"/>
    </xf>
    <xf numFmtId="9" fontId="3" fillId="35" borderId="6" xfId="2" applyNumberFormat="1" applyFont="1" applyFill="1" applyBorder="1" applyAlignment="1" applyProtection="1">
      <alignment horizontal="right" vertical="center"/>
    </xf>
    <xf numFmtId="9" fontId="3" fillId="32" borderId="114" xfId="2" applyNumberFormat="1" applyFont="1" applyFill="1" applyBorder="1" applyAlignment="1" applyProtection="1">
      <alignment horizontal="right" vertical="center"/>
    </xf>
    <xf numFmtId="169" fontId="3" fillId="31" borderId="14" xfId="2" applyNumberFormat="1" applyFont="1" applyFill="1" applyBorder="1" applyAlignment="1" applyProtection="1">
      <alignment horizontal="right" vertical="center"/>
    </xf>
    <xf numFmtId="167" fontId="3" fillId="31" borderId="14" xfId="2" applyNumberFormat="1" applyFont="1" applyFill="1" applyBorder="1" applyAlignment="1" applyProtection="1">
      <alignment horizontal="right" vertical="center"/>
    </xf>
    <xf numFmtId="168" fontId="3" fillId="33" borderId="14" xfId="2" applyNumberFormat="1" applyFont="1" applyFill="1" applyBorder="1" applyAlignment="1" applyProtection="1">
      <alignment horizontal="right" vertical="center"/>
    </xf>
    <xf numFmtId="2" fontId="1" fillId="33" borderId="5" xfId="2" applyNumberFormat="1" applyFill="1" applyBorder="1" applyAlignment="1" applyProtection="1">
      <alignment horizontal="right" vertical="center"/>
    </xf>
    <xf numFmtId="2" fontId="1" fillId="33" borderId="9" xfId="2" applyNumberFormat="1" applyFill="1" applyBorder="1" applyAlignment="1" applyProtection="1">
      <alignment horizontal="right" vertical="center"/>
    </xf>
    <xf numFmtId="1" fontId="3" fillId="33" borderId="24" xfId="2" applyNumberFormat="1" applyFont="1" applyFill="1" applyBorder="1" applyAlignment="1" applyProtection="1">
      <alignment horizontal="right" vertical="center"/>
    </xf>
    <xf numFmtId="166" fontId="3" fillId="33" borderId="24" xfId="2" applyNumberFormat="1" applyFont="1" applyFill="1" applyBorder="1" applyAlignment="1" applyProtection="1">
      <alignment horizontal="right" vertical="center"/>
    </xf>
    <xf numFmtId="0" fontId="3" fillId="33" borderId="19" xfId="2" applyFont="1" applyFill="1" applyBorder="1" applyAlignment="1" applyProtection="1">
      <alignment horizontal="right" vertical="center"/>
    </xf>
    <xf numFmtId="1" fontId="3" fillId="31" borderId="5" xfId="2" applyNumberFormat="1" applyFont="1" applyFill="1" applyBorder="1" applyAlignment="1" applyProtection="1">
      <alignment horizontal="right" vertical="center"/>
    </xf>
    <xf numFmtId="166" fontId="3" fillId="31" borderId="5" xfId="2" applyNumberFormat="1" applyFont="1" applyFill="1" applyBorder="1" applyAlignment="1" applyProtection="1">
      <alignment horizontal="right" vertical="center"/>
    </xf>
    <xf numFmtId="0" fontId="5" fillId="32" borderId="81" xfId="2" applyFont="1" applyFill="1" applyBorder="1" applyAlignment="1" applyProtection="1">
      <alignment horizontal="left" indent="2"/>
    </xf>
    <xf numFmtId="1" fontId="5" fillId="32" borderId="52" xfId="2" applyNumberFormat="1" applyFont="1" applyFill="1" applyBorder="1" applyAlignment="1" applyProtection="1">
      <alignment horizontal="right" vertical="center" indent="1"/>
    </xf>
    <xf numFmtId="1" fontId="3" fillId="33" borderId="5" xfId="2" applyNumberFormat="1" applyFont="1" applyFill="1" applyBorder="1" applyAlignment="1" applyProtection="1">
      <alignment horizontal="right" vertical="center"/>
    </xf>
    <xf numFmtId="166" fontId="3" fillId="33" borderId="5" xfId="2" applyNumberFormat="1" applyFont="1" applyFill="1" applyBorder="1" applyAlignment="1" applyProtection="1">
      <alignment horizontal="right" vertical="center"/>
    </xf>
    <xf numFmtId="0" fontId="3" fillId="33" borderId="21" xfId="2" applyFont="1" applyFill="1" applyBorder="1" applyAlignment="1" applyProtection="1">
      <alignment horizontal="right" vertical="center"/>
    </xf>
    <xf numFmtId="9" fontId="3" fillId="35" borderId="20" xfId="2" applyNumberFormat="1" applyFont="1" applyFill="1" applyBorder="1" applyAlignment="1" applyProtection="1">
      <alignment horizontal="right" vertical="center"/>
    </xf>
    <xf numFmtId="0" fontId="5" fillId="5" borderId="84" xfId="2" applyFont="1" applyFill="1" applyBorder="1" applyAlignment="1" applyProtection="1">
      <alignment horizontal="left" indent="2"/>
    </xf>
    <xf numFmtId="1" fontId="5" fillId="5" borderId="64" xfId="2" applyNumberFormat="1" applyFont="1" applyFill="1" applyBorder="1" applyAlignment="1" applyProtection="1">
      <alignment horizontal="right" vertical="center" indent="1"/>
    </xf>
    <xf numFmtId="1" fontId="3" fillId="31" borderId="25" xfId="2" applyNumberFormat="1" applyFont="1" applyFill="1" applyBorder="1" applyAlignment="1" applyProtection="1">
      <alignment horizontal="right" vertical="center"/>
    </xf>
    <xf numFmtId="9" fontId="3" fillId="3" borderId="26" xfId="2" applyNumberFormat="1" applyFont="1" applyFill="1" applyBorder="1" applyAlignment="1" applyProtection="1">
      <alignment horizontal="right" vertical="center"/>
    </xf>
    <xf numFmtId="166" fontId="3" fillId="31" borderId="25" xfId="2" applyNumberFormat="1" applyFont="1" applyFill="1" applyBorder="1" applyAlignment="1" applyProtection="1">
      <alignment horizontal="right" vertical="center"/>
    </xf>
    <xf numFmtId="9" fontId="3" fillId="10" borderId="26" xfId="2" applyNumberFormat="1" applyFont="1" applyFill="1" applyBorder="1" applyAlignment="1" applyProtection="1">
      <alignment horizontal="right" vertical="center"/>
    </xf>
    <xf numFmtId="0" fontId="3" fillId="31" borderId="25" xfId="2" applyFont="1" applyFill="1" applyBorder="1" applyAlignment="1" applyProtection="1">
      <alignment horizontal="right" vertical="center"/>
    </xf>
    <xf numFmtId="9" fontId="3" fillId="10" borderId="115" xfId="2" applyNumberFormat="1" applyFont="1" applyFill="1" applyBorder="1" applyAlignment="1" applyProtection="1">
      <alignment horizontal="right" vertical="center"/>
    </xf>
    <xf numFmtId="1" fontId="1" fillId="29" borderId="25" xfId="2" applyNumberFormat="1" applyFill="1" applyBorder="1" applyAlignment="1" applyProtection="1">
      <alignment horizontal="right" vertical="center"/>
    </xf>
    <xf numFmtId="9" fontId="1" fillId="10" borderId="55" xfId="2" applyNumberFormat="1" applyFill="1" applyBorder="1" applyAlignment="1" applyProtection="1">
      <alignment horizontal="right" vertical="center"/>
    </xf>
    <xf numFmtId="1" fontId="1" fillId="29" borderId="32" xfId="2" applyNumberFormat="1" applyFill="1" applyBorder="1" applyAlignment="1" applyProtection="1">
      <alignment horizontal="right" vertical="center"/>
    </xf>
    <xf numFmtId="9" fontId="1" fillId="10" borderId="91" xfId="2" applyNumberFormat="1" applyFill="1" applyBorder="1" applyAlignment="1" applyProtection="1">
      <alignment horizontal="right" vertical="center"/>
    </xf>
    <xf numFmtId="0" fontId="1" fillId="29" borderId="54" xfId="2" applyFill="1" applyBorder="1" applyAlignment="1" applyProtection="1">
      <alignment horizontal="right" vertical="center"/>
    </xf>
    <xf numFmtId="0" fontId="1" fillId="29" borderId="32" xfId="2" applyFill="1" applyBorder="1" applyAlignment="1" applyProtection="1">
      <alignment horizontal="right" vertical="center"/>
    </xf>
    <xf numFmtId="0" fontId="1" fillId="29" borderId="25" xfId="2" applyFill="1" applyBorder="1" applyAlignment="1" applyProtection="1">
      <alignment horizontal="right" vertical="center"/>
    </xf>
    <xf numFmtId="0" fontId="22" fillId="28" borderId="70" xfId="2" applyFont="1" applyFill="1" applyBorder="1" applyAlignment="1" applyProtection="1">
      <alignment horizontal="center" vertical="center" wrapText="1"/>
    </xf>
    <xf numFmtId="0" fontId="22" fillId="22" borderId="72" xfId="2" applyFont="1" applyFill="1" applyBorder="1" applyAlignment="1" applyProtection="1">
      <alignment horizontal="center" vertical="center" wrapText="1"/>
    </xf>
    <xf numFmtId="0" fontId="22" fillId="38" borderId="70" xfId="2" applyFont="1" applyFill="1" applyBorder="1" applyAlignment="1" applyProtection="1">
      <alignment horizontal="center" vertical="center" wrapText="1"/>
    </xf>
    <xf numFmtId="0" fontId="22" fillId="21" borderId="72" xfId="2" applyFont="1" applyFill="1" applyBorder="1" applyAlignment="1" applyProtection="1">
      <alignment horizontal="center" vertical="center" wrapText="1"/>
    </xf>
    <xf numFmtId="0" fontId="22" fillId="39" borderId="70" xfId="2" applyFont="1" applyFill="1" applyBorder="1" applyAlignment="1" applyProtection="1">
      <alignment horizontal="center" vertical="center" wrapText="1"/>
    </xf>
    <xf numFmtId="0" fontId="22" fillId="20" borderId="72" xfId="2" applyFont="1" applyFill="1" applyBorder="1" applyAlignment="1" applyProtection="1">
      <alignment horizontal="center" vertical="center" wrapText="1"/>
    </xf>
    <xf numFmtId="0" fontId="22" fillId="40" borderId="70" xfId="2" applyFont="1" applyFill="1" applyBorder="1" applyAlignment="1" applyProtection="1">
      <alignment horizontal="center" vertical="center" wrapText="1"/>
    </xf>
    <xf numFmtId="0" fontId="22" fillId="23" borderId="72" xfId="2" applyFont="1" applyFill="1" applyBorder="1" applyAlignment="1" applyProtection="1">
      <alignment horizontal="center" vertical="center" wrapText="1"/>
    </xf>
    <xf numFmtId="0" fontId="22" fillId="41" borderId="70" xfId="2" applyFont="1" applyFill="1" applyBorder="1" applyAlignment="1" applyProtection="1">
      <alignment horizontal="center" vertical="center" wrapText="1"/>
    </xf>
    <xf numFmtId="0" fontId="22" fillId="25" borderId="66" xfId="2" applyFont="1" applyFill="1" applyBorder="1" applyAlignment="1" applyProtection="1">
      <alignment horizontal="center" vertical="center" wrapText="1"/>
    </xf>
    <xf numFmtId="0" fontId="22" fillId="42" borderId="68" xfId="2" applyFont="1" applyFill="1" applyBorder="1" applyAlignment="1" applyProtection="1">
      <alignment horizontal="center" vertical="center" wrapText="1"/>
    </xf>
    <xf numFmtId="0" fontId="22" fillId="24" borderId="72" xfId="2" applyFont="1" applyFill="1" applyBorder="1" applyAlignment="1" applyProtection="1">
      <alignment horizontal="center" vertical="center" wrapText="1"/>
    </xf>
    <xf numFmtId="0" fontId="22" fillId="41" borderId="99" xfId="2" applyFont="1" applyFill="1" applyBorder="1" applyAlignment="1" applyProtection="1">
      <alignment horizontal="center" vertical="center" wrapText="1"/>
    </xf>
    <xf numFmtId="0" fontId="22" fillId="24" borderId="102" xfId="2" applyFont="1" applyFill="1" applyBorder="1" applyAlignment="1" applyProtection="1">
      <alignment horizontal="center" vertical="center" wrapText="1"/>
    </xf>
    <xf numFmtId="0" fontId="22" fillId="44" borderId="70" xfId="2" applyFont="1" applyFill="1" applyBorder="1" applyAlignment="1" applyProtection="1">
      <alignment horizontal="center" vertical="center" wrapText="1"/>
    </xf>
    <xf numFmtId="0" fontId="22" fillId="27" borderId="66" xfId="2" applyFont="1" applyFill="1" applyBorder="1" applyAlignment="1" applyProtection="1">
      <alignment horizontal="center" vertical="center" wrapText="1"/>
    </xf>
    <xf numFmtId="0" fontId="22" fillId="43" borderId="68" xfId="2" applyFont="1" applyFill="1" applyBorder="1" applyAlignment="1" applyProtection="1">
      <alignment horizontal="center" vertical="center" wrapText="1"/>
    </xf>
    <xf numFmtId="0" fontId="22" fillId="26" borderId="72" xfId="2" applyFont="1" applyFill="1" applyBorder="1" applyAlignment="1" applyProtection="1">
      <alignment horizontal="center" vertical="center" wrapText="1"/>
    </xf>
    <xf numFmtId="0" fontId="22" fillId="24" borderId="66" xfId="2" applyFont="1" applyFill="1" applyBorder="1" applyAlignment="1" applyProtection="1">
      <alignment horizontal="center" vertical="center" wrapText="1"/>
    </xf>
    <xf numFmtId="0" fontId="22" fillId="44" borderId="68" xfId="2" applyFont="1" applyFill="1" applyBorder="1" applyAlignment="1" applyProtection="1">
      <alignment horizontal="center" vertical="center" wrapText="1"/>
    </xf>
    <xf numFmtId="0" fontId="22" fillId="26" borderId="66" xfId="2" applyFont="1" applyFill="1" applyBorder="1" applyAlignment="1" applyProtection="1">
      <alignment horizontal="center" vertical="center" wrapText="1"/>
    </xf>
    <xf numFmtId="0" fontId="22" fillId="41" borderId="68" xfId="2" applyFont="1" applyFill="1" applyBorder="1" applyAlignment="1" applyProtection="1">
      <alignment horizontal="center" vertical="center" wrapText="1"/>
    </xf>
    <xf numFmtId="1" fontId="5" fillId="32" borderId="7" xfId="2" applyNumberFormat="1" applyFont="1" applyFill="1" applyBorder="1" applyAlignment="1" applyProtection="1">
      <alignment horizontal="right" vertical="center" indent="1"/>
    </xf>
    <xf numFmtId="0" fontId="5" fillId="0" borderId="104" xfId="0" applyFont="1" applyBorder="1" applyAlignment="1" applyProtection="1">
      <alignment horizontal="left" indent="2"/>
    </xf>
    <xf numFmtId="1" fontId="13" fillId="0" borderId="28" xfId="0" applyNumberFormat="1" applyFont="1" applyBorder="1" applyAlignment="1" applyProtection="1">
      <alignment horizontal="right" vertical="center" indent="1"/>
    </xf>
    <xf numFmtId="1" fontId="23" fillId="30" borderId="109" xfId="2" applyNumberFormat="1" applyFont="1" applyFill="1" applyBorder="1" applyAlignment="1" applyProtection="1">
      <alignment horizontal="right" vertical="center"/>
    </xf>
    <xf numFmtId="9" fontId="23" fillId="11" borderId="110" xfId="2" applyNumberFormat="1" applyFont="1" applyFill="1" applyBorder="1" applyAlignment="1" applyProtection="1">
      <alignment horizontal="right" vertical="center"/>
    </xf>
    <xf numFmtId="9" fontId="23" fillId="7" borderId="110" xfId="2" applyNumberFormat="1" applyFont="1" applyFill="1" applyBorder="1" applyAlignment="1" applyProtection="1">
      <alignment horizontal="right" vertical="center"/>
    </xf>
    <xf numFmtId="9" fontId="23" fillId="8" borderId="110" xfId="2" applyNumberFormat="1" applyFont="1" applyFill="1" applyBorder="1" applyAlignment="1" applyProtection="1">
      <alignment horizontal="right" vertical="center"/>
    </xf>
    <xf numFmtId="9" fontId="49" fillId="7" borderId="113" xfId="2" applyNumberFormat="1" applyFont="1" applyFill="1" applyBorder="1" applyAlignment="1" applyProtection="1">
      <alignment horizontal="right" vertical="center"/>
    </xf>
    <xf numFmtId="9" fontId="49" fillId="7" borderId="110" xfId="2" applyNumberFormat="1" applyFont="1" applyFill="1" applyBorder="1" applyAlignment="1" applyProtection="1">
      <alignment horizontal="right" vertical="center"/>
    </xf>
    <xf numFmtId="0" fontId="11" fillId="0" borderId="78" xfId="0" applyFont="1" applyBorder="1" applyProtection="1"/>
    <xf numFmtId="164" fontId="11" fillId="0" borderId="0" xfId="0" applyNumberFormat="1" applyFont="1" applyProtection="1"/>
    <xf numFmtId="0" fontId="11" fillId="0" borderId="0" xfId="0" applyFont="1" applyProtection="1"/>
    <xf numFmtId="0" fontId="13" fillId="32" borderId="80" xfId="2" applyFont="1" applyFill="1" applyBorder="1" applyAlignment="1" applyProtection="1">
      <alignment horizontal="left" indent="2"/>
    </xf>
    <xf numFmtId="164" fontId="13" fillId="32" borderId="35" xfId="2" applyNumberFormat="1" applyFont="1" applyFill="1" applyBorder="1" applyAlignment="1" applyProtection="1">
      <alignment horizontal="right" indent="1"/>
    </xf>
    <xf numFmtId="2" fontId="23" fillId="33" borderId="3" xfId="2" applyNumberFormat="1" applyFont="1" applyFill="1" applyBorder="1" applyAlignment="1" applyProtection="1">
      <alignment horizontal="right" vertical="center"/>
    </xf>
    <xf numFmtId="9" fontId="23" fillId="34" borderId="2" xfId="2" applyNumberFormat="1" applyFont="1" applyFill="1" applyBorder="1" applyAlignment="1" applyProtection="1">
      <alignment horizontal="right" vertical="center"/>
    </xf>
    <xf numFmtId="1" fontId="23" fillId="33" borderId="3" xfId="2" applyNumberFormat="1" applyFont="1" applyFill="1" applyBorder="1" applyAlignment="1" applyProtection="1">
      <alignment horizontal="right" vertical="center"/>
    </xf>
    <xf numFmtId="9" fontId="23" fillId="32" borderId="2" xfId="2" applyNumberFormat="1" applyFont="1" applyFill="1" applyBorder="1" applyAlignment="1" applyProtection="1">
      <alignment horizontal="right" vertical="center"/>
    </xf>
    <xf numFmtId="0" fontId="23" fillId="33" borderId="34" xfId="2" applyFont="1" applyFill="1" applyBorder="1" applyAlignment="1" applyProtection="1">
      <alignment horizontal="right" vertical="center"/>
    </xf>
    <xf numFmtId="9" fontId="23" fillId="32" borderId="36" xfId="2" applyNumberFormat="1" applyFont="1" applyFill="1" applyBorder="1" applyAlignment="1" applyProtection="1">
      <alignment horizontal="right" vertical="center"/>
    </xf>
    <xf numFmtId="0" fontId="49" fillId="33" borderId="41" xfId="2" applyFont="1" applyFill="1" applyBorder="1" applyAlignment="1" applyProtection="1">
      <alignment horizontal="right" vertical="center"/>
    </xf>
    <xf numFmtId="9" fontId="49" fillId="35" borderId="38" xfId="2" applyNumberFormat="1" applyFont="1" applyFill="1" applyBorder="1" applyAlignment="1" applyProtection="1">
      <alignment horizontal="right" vertical="center"/>
    </xf>
    <xf numFmtId="0" fontId="49" fillId="33" borderId="39" xfId="2" applyFont="1" applyFill="1" applyBorder="1" applyAlignment="1" applyProtection="1">
      <alignment horizontal="right" vertical="center"/>
    </xf>
    <xf numFmtId="9" fontId="49" fillId="35" borderId="42" xfId="2" applyNumberFormat="1" applyFont="1" applyFill="1" applyBorder="1" applyAlignment="1" applyProtection="1">
      <alignment horizontal="right" vertical="center"/>
    </xf>
    <xf numFmtId="0" fontId="49" fillId="33" borderId="37" xfId="2" applyFont="1" applyFill="1" applyBorder="1" applyAlignment="1" applyProtection="1">
      <alignment horizontal="right" vertical="center"/>
    </xf>
    <xf numFmtId="0" fontId="13" fillId="0" borderId="31" xfId="2" applyFont="1" applyBorder="1" applyAlignment="1" applyProtection="1">
      <alignment horizontal="left" indent="2"/>
    </xf>
    <xf numFmtId="164" fontId="13" fillId="0" borderId="7" xfId="2" applyNumberFormat="1" applyFont="1" applyBorder="1" applyAlignment="1" applyProtection="1">
      <alignment horizontal="right" indent="1"/>
    </xf>
    <xf numFmtId="2" fontId="23" fillId="29" borderId="5" xfId="2" applyNumberFormat="1" applyFont="1" applyFill="1" applyBorder="1" applyAlignment="1" applyProtection="1">
      <alignment horizontal="right" vertical="center"/>
    </xf>
    <xf numFmtId="9" fontId="23" fillId="3" borderId="4" xfId="2" applyNumberFormat="1" applyFont="1" applyFill="1" applyBorder="1" applyAlignment="1" applyProtection="1">
      <alignment horizontal="right" vertical="center"/>
    </xf>
    <xf numFmtId="1" fontId="23" fillId="29" borderId="5" xfId="2" applyNumberFormat="1" applyFont="1" applyFill="1" applyBorder="1" applyAlignment="1" applyProtection="1">
      <alignment horizontal="right" vertical="center"/>
    </xf>
    <xf numFmtId="9" fontId="23" fillId="10" borderId="4" xfId="2" applyNumberFormat="1" applyFont="1" applyFill="1" applyBorder="1" applyAlignment="1" applyProtection="1">
      <alignment horizontal="right" vertical="center"/>
    </xf>
    <xf numFmtId="0" fontId="23" fillId="29" borderId="5" xfId="2" applyFont="1" applyFill="1" applyBorder="1" applyAlignment="1" applyProtection="1">
      <alignment horizontal="right" vertical="center"/>
    </xf>
    <xf numFmtId="9" fontId="23" fillId="10" borderId="6" xfId="2" applyNumberFormat="1" applyFont="1" applyFill="1" applyBorder="1" applyAlignment="1" applyProtection="1">
      <alignment horizontal="right" vertical="center"/>
    </xf>
    <xf numFmtId="0" fontId="49" fillId="29" borderId="5" xfId="2" applyFont="1" applyFill="1" applyBorder="1" applyAlignment="1" applyProtection="1">
      <alignment horizontal="right" vertical="center"/>
    </xf>
    <xf numFmtId="9" fontId="49" fillId="10" borderId="8" xfId="2" applyNumberFormat="1" applyFont="1" applyFill="1" applyBorder="1" applyAlignment="1" applyProtection="1">
      <alignment horizontal="right" vertical="center"/>
    </xf>
    <xf numFmtId="0" fontId="49" fillId="29" borderId="9" xfId="2" applyFont="1" applyFill="1" applyBorder="1" applyAlignment="1" applyProtection="1">
      <alignment horizontal="right" vertical="center"/>
    </xf>
    <xf numFmtId="9" fontId="49" fillId="10" borderId="4" xfId="2" applyNumberFormat="1" applyFont="1" applyFill="1" applyBorder="1" applyAlignment="1" applyProtection="1">
      <alignment horizontal="right" vertical="center"/>
    </xf>
    <xf numFmtId="0" fontId="49" fillId="29" borderId="10" xfId="2" applyFont="1" applyFill="1" applyBorder="1" applyAlignment="1" applyProtection="1">
      <alignment horizontal="right" vertical="center"/>
    </xf>
    <xf numFmtId="0" fontId="49" fillId="10" borderId="7" xfId="2" applyFont="1" applyFill="1" applyBorder="1" applyAlignment="1" applyProtection="1">
      <alignment horizontal="right" vertical="center"/>
    </xf>
    <xf numFmtId="0" fontId="49" fillId="10" borderId="8" xfId="2" applyFont="1" applyFill="1" applyBorder="1" applyAlignment="1" applyProtection="1">
      <alignment horizontal="right" vertical="center"/>
    </xf>
    <xf numFmtId="0" fontId="49" fillId="10" borderId="4" xfId="2" applyFont="1" applyFill="1" applyBorder="1" applyAlignment="1" applyProtection="1">
      <alignment horizontal="right" vertical="center"/>
    </xf>
    <xf numFmtId="0" fontId="13" fillId="32" borderId="86" xfId="2" applyFont="1" applyFill="1" applyBorder="1" applyAlignment="1" applyProtection="1">
      <alignment horizontal="left" indent="2"/>
    </xf>
    <xf numFmtId="164" fontId="13" fillId="36" borderId="96" xfId="2" applyNumberFormat="1" applyFont="1" applyFill="1" applyBorder="1" applyAlignment="1" applyProtection="1">
      <alignment horizontal="right" indent="1"/>
    </xf>
    <xf numFmtId="2" fontId="23" fillId="33" borderId="5" xfId="2" applyNumberFormat="1" applyFont="1" applyFill="1" applyBorder="1" applyAlignment="1" applyProtection="1">
      <alignment horizontal="right" vertical="center"/>
    </xf>
    <xf numFmtId="1" fontId="23" fillId="33" borderId="21" xfId="2" applyNumberFormat="1" applyFont="1" applyFill="1" applyBorder="1" applyAlignment="1" applyProtection="1">
      <alignment horizontal="right" vertical="center"/>
    </xf>
    <xf numFmtId="9" fontId="23" fillId="32" borderId="20" xfId="2" applyNumberFormat="1" applyFont="1" applyFill="1" applyBorder="1" applyAlignment="1" applyProtection="1">
      <alignment horizontal="right" vertical="center"/>
    </xf>
    <xf numFmtId="0" fontId="23" fillId="33" borderId="21" xfId="2" applyFont="1" applyFill="1" applyBorder="1" applyAlignment="1" applyProtection="1">
      <alignment horizontal="right" vertical="center"/>
    </xf>
    <xf numFmtId="0" fontId="23" fillId="33" borderId="19" xfId="2" applyFont="1" applyFill="1" applyBorder="1" applyAlignment="1" applyProtection="1">
      <alignment horizontal="right" vertical="center"/>
    </xf>
    <xf numFmtId="9" fontId="23" fillId="32" borderId="85" xfId="2" applyNumberFormat="1" applyFont="1" applyFill="1" applyBorder="1" applyAlignment="1" applyProtection="1">
      <alignment horizontal="right" vertical="center"/>
    </xf>
    <xf numFmtId="0" fontId="49" fillId="33" borderId="21" xfId="2" applyFont="1" applyFill="1" applyBorder="1" applyAlignment="1" applyProtection="1">
      <alignment horizontal="right" vertical="center"/>
    </xf>
    <xf numFmtId="9" fontId="49" fillId="35" borderId="89" xfId="2" applyNumberFormat="1" applyFont="1" applyFill="1" applyBorder="1" applyAlignment="1" applyProtection="1">
      <alignment horizontal="right" vertical="center"/>
    </xf>
    <xf numFmtId="0" fontId="49" fillId="33" borderId="87" xfId="2" applyFont="1" applyFill="1" applyBorder="1" applyAlignment="1" applyProtection="1">
      <alignment horizontal="right" vertical="center"/>
    </xf>
    <xf numFmtId="9" fontId="49" fillId="35" borderId="20" xfId="2" applyNumberFormat="1" applyFont="1" applyFill="1" applyBorder="1" applyAlignment="1" applyProtection="1">
      <alignment horizontal="right" vertical="center"/>
    </xf>
    <xf numFmtId="0" fontId="49" fillId="33" borderId="88" xfId="2" applyFont="1" applyFill="1" applyBorder="1" applyAlignment="1" applyProtection="1">
      <alignment horizontal="right" vertical="center"/>
    </xf>
    <xf numFmtId="0" fontId="13" fillId="7" borderId="86" xfId="0" applyFont="1" applyFill="1" applyBorder="1" applyAlignment="1" applyProtection="1">
      <alignment horizontal="left" indent="2"/>
    </xf>
    <xf numFmtId="2" fontId="13" fillId="0" borderId="7" xfId="2" applyNumberFormat="1" applyFont="1" applyBorder="1" applyAlignment="1" applyProtection="1">
      <alignment horizontal="right" indent="1"/>
    </xf>
    <xf numFmtId="2" fontId="50" fillId="11" borderId="5" xfId="2" applyNumberFormat="1" applyFont="1" applyFill="1" applyBorder="1" applyAlignment="1" applyProtection="1">
      <alignment horizontal="right" vertical="center"/>
    </xf>
    <xf numFmtId="2" fontId="50" fillId="11" borderId="4" xfId="2" applyNumberFormat="1" applyFont="1" applyFill="1" applyBorder="1" applyAlignment="1" applyProtection="1">
      <alignment horizontal="right" vertical="center"/>
    </xf>
    <xf numFmtId="2" fontId="50" fillId="11" borderId="86" xfId="2" applyNumberFormat="1" applyFont="1" applyFill="1" applyBorder="1" applyAlignment="1" applyProtection="1">
      <alignment horizontal="right" vertical="center"/>
    </xf>
    <xf numFmtId="2" fontId="50" fillId="11" borderId="10" xfId="2" applyNumberFormat="1" applyFont="1" applyFill="1" applyBorder="1" applyAlignment="1" applyProtection="1">
      <alignment horizontal="right" vertical="center"/>
    </xf>
    <xf numFmtId="2" fontId="50" fillId="11" borderId="7" xfId="2" applyNumberFormat="1" applyFont="1" applyFill="1" applyBorder="1" applyAlignment="1" applyProtection="1">
      <alignment horizontal="right" vertical="center"/>
    </xf>
    <xf numFmtId="164" fontId="13" fillId="36" borderId="7" xfId="2" applyNumberFormat="1" applyFont="1" applyFill="1" applyBorder="1" applyAlignment="1" applyProtection="1">
      <alignment horizontal="right" indent="1"/>
    </xf>
    <xf numFmtId="0" fontId="23" fillId="33" borderId="5" xfId="2" applyFont="1" applyFill="1" applyBorder="1" applyAlignment="1" applyProtection="1">
      <alignment horizontal="right" vertical="center"/>
    </xf>
    <xf numFmtId="0" fontId="49" fillId="33" borderId="5" xfId="2" applyFont="1" applyFill="1" applyBorder="1" applyAlignment="1" applyProtection="1">
      <alignment horizontal="right" vertical="center"/>
    </xf>
    <xf numFmtId="0" fontId="49" fillId="33" borderId="9" xfId="2" applyFont="1" applyFill="1" applyBorder="1" applyAlignment="1" applyProtection="1">
      <alignment horizontal="right" vertical="center"/>
    </xf>
    <xf numFmtId="0" fontId="49" fillId="33" borderId="10" xfId="2" applyFont="1" applyFill="1" applyBorder="1" applyAlignment="1" applyProtection="1">
      <alignment horizontal="right" vertical="center"/>
    </xf>
    <xf numFmtId="0" fontId="13" fillId="8" borderId="94" xfId="2" applyFont="1" applyFill="1" applyBorder="1" applyAlignment="1" applyProtection="1">
      <alignment horizontal="left" indent="2"/>
    </xf>
    <xf numFmtId="164" fontId="13" fillId="11" borderId="96" xfId="2" applyNumberFormat="1" applyFont="1" applyFill="1" applyBorder="1" applyAlignment="1" applyProtection="1">
      <alignment horizontal="right" indent="1"/>
    </xf>
    <xf numFmtId="0" fontId="13" fillId="32" borderId="82" xfId="2" applyFont="1" applyFill="1" applyBorder="1" applyAlignment="1" applyProtection="1">
      <alignment horizontal="left" indent="2"/>
    </xf>
    <xf numFmtId="1" fontId="13" fillId="32" borderId="44" xfId="2" applyNumberFormat="1" applyFont="1" applyFill="1" applyBorder="1" applyAlignment="1" applyProtection="1">
      <alignment horizontal="right" vertical="center" indent="1"/>
    </xf>
    <xf numFmtId="1" fontId="23" fillId="33" borderId="23" xfId="2" applyNumberFormat="1" applyFont="1" applyFill="1" applyBorder="1" applyAlignment="1" applyProtection="1">
      <alignment horizontal="right" vertical="center"/>
    </xf>
    <xf numFmtId="9" fontId="23" fillId="32" borderId="11" xfId="2" applyNumberFormat="1" applyFont="1" applyFill="1" applyBorder="1" applyAlignment="1" applyProtection="1">
      <alignment horizontal="right" vertical="center"/>
    </xf>
    <xf numFmtId="0" fontId="23" fillId="33" borderId="12" xfId="2" applyFont="1" applyFill="1" applyBorder="1" applyAlignment="1" applyProtection="1">
      <alignment horizontal="right" vertical="center"/>
    </xf>
    <xf numFmtId="0" fontId="23" fillId="33" borderId="43" xfId="6" applyFont="1" applyFill="1" applyBorder="1" applyAlignment="1" applyProtection="1">
      <alignment horizontal="right" vertical="center"/>
    </xf>
    <xf numFmtId="9" fontId="23" fillId="35" borderId="11" xfId="2" applyNumberFormat="1" applyFont="1" applyFill="1" applyBorder="1" applyAlignment="1" applyProtection="1">
      <alignment horizontal="right" vertical="center"/>
    </xf>
    <xf numFmtId="0" fontId="23" fillId="33" borderId="45" xfId="8" applyFont="1" applyFill="1" applyBorder="1" applyAlignment="1" applyProtection="1">
      <alignment horizontal="right" vertical="center"/>
    </xf>
    <xf numFmtId="9" fontId="23" fillId="35" borderId="36" xfId="2" applyNumberFormat="1" applyFont="1" applyFill="1" applyBorder="1" applyAlignment="1" applyProtection="1">
      <alignment horizontal="right" vertical="center"/>
    </xf>
    <xf numFmtId="1" fontId="49" fillId="33" borderId="41" xfId="2" applyNumberFormat="1" applyFont="1" applyFill="1" applyBorder="1" applyAlignment="1" applyProtection="1">
      <alignment horizontal="right" vertical="center"/>
    </xf>
    <xf numFmtId="1" fontId="49" fillId="33" borderId="39" xfId="2" applyNumberFormat="1" applyFont="1" applyFill="1" applyBorder="1" applyAlignment="1" applyProtection="1">
      <alignment horizontal="right" vertical="center"/>
    </xf>
    <xf numFmtId="0" fontId="49" fillId="33" borderId="49" xfId="2" applyFont="1" applyFill="1" applyBorder="1" applyAlignment="1" applyProtection="1">
      <alignment horizontal="right" vertical="center"/>
    </xf>
    <xf numFmtId="0" fontId="49" fillId="33" borderId="47" xfId="2" applyFont="1" applyFill="1" applyBorder="1" applyAlignment="1" applyProtection="1">
      <alignment horizontal="right" vertical="center"/>
    </xf>
    <xf numFmtId="0" fontId="49" fillId="33" borderId="12" xfId="2" applyFont="1" applyFill="1" applyBorder="1" applyAlignment="1" applyProtection="1">
      <alignment horizontal="right" vertical="center"/>
    </xf>
    <xf numFmtId="0" fontId="13" fillId="5" borderId="83" xfId="2" applyFont="1" applyFill="1" applyBorder="1" applyAlignment="1" applyProtection="1">
      <alignment horizontal="left" indent="2"/>
    </xf>
    <xf numFmtId="164" fontId="13" fillId="0" borderId="44" xfId="2" applyNumberFormat="1" applyFont="1" applyBorder="1" applyAlignment="1" applyProtection="1">
      <alignment horizontal="right" vertical="center" indent="1"/>
    </xf>
    <xf numFmtId="1" fontId="23" fillId="31" borderId="14" xfId="2" applyNumberFormat="1" applyFont="1" applyFill="1" applyBorder="1" applyAlignment="1" applyProtection="1">
      <alignment horizontal="right" vertical="center"/>
    </xf>
    <xf numFmtId="0" fontId="23" fillId="31" borderId="5" xfId="2" applyFont="1" applyFill="1" applyBorder="1" applyAlignment="1" applyProtection="1">
      <alignment horizontal="right" vertical="center"/>
    </xf>
    <xf numFmtId="0" fontId="23" fillId="29" borderId="15" xfId="6" applyFont="1" applyFill="1" applyBorder="1" applyAlignment="1" applyProtection="1">
      <alignment horizontal="right" vertical="center"/>
    </xf>
    <xf numFmtId="9" fontId="23" fillId="4" borderId="4" xfId="2" applyNumberFormat="1" applyFont="1" applyFill="1" applyBorder="1" applyAlignment="1" applyProtection="1">
      <alignment horizontal="right" vertical="center"/>
    </xf>
    <xf numFmtId="0" fontId="23" fillId="29" borderId="17" xfId="8" applyFont="1" applyFill="1" applyBorder="1" applyAlignment="1" applyProtection="1">
      <alignment horizontal="right" vertical="center"/>
    </xf>
    <xf numFmtId="9" fontId="23" fillId="5" borderId="6" xfId="2" applyNumberFormat="1" applyFont="1" applyFill="1" applyBorder="1" applyAlignment="1" applyProtection="1">
      <alignment horizontal="right" vertical="center"/>
    </xf>
    <xf numFmtId="1" fontId="49" fillId="29" borderId="5" xfId="2" applyNumberFormat="1" applyFont="1" applyFill="1" applyBorder="1" applyAlignment="1" applyProtection="1">
      <alignment horizontal="right" vertical="center"/>
    </xf>
    <xf numFmtId="1" fontId="49" fillId="29" borderId="9" xfId="2" applyNumberFormat="1" applyFont="1" applyFill="1" applyBorder="1" applyAlignment="1" applyProtection="1">
      <alignment horizontal="right" vertical="center"/>
    </xf>
    <xf numFmtId="164" fontId="13" fillId="5" borderId="16" xfId="2" applyNumberFormat="1" applyFont="1" applyFill="1" applyBorder="1" applyAlignment="1" applyProtection="1">
      <alignment horizontal="right" vertical="center" indent="1"/>
    </xf>
    <xf numFmtId="9" fontId="23" fillId="5" borderId="13" xfId="2" applyNumberFormat="1" applyFont="1" applyFill="1" applyBorder="1" applyAlignment="1" applyProtection="1">
      <alignment horizontal="right" vertical="center"/>
    </xf>
    <xf numFmtId="1" fontId="23" fillId="31" borderId="15" xfId="2" applyNumberFormat="1" applyFont="1" applyFill="1" applyBorder="1" applyAlignment="1" applyProtection="1">
      <alignment horizontal="right" vertical="center"/>
    </xf>
    <xf numFmtId="9" fontId="23" fillId="5" borderId="51" xfId="2" applyNumberFormat="1" applyFont="1" applyFill="1" applyBorder="1" applyAlignment="1" applyProtection="1">
      <alignment horizontal="right" vertical="center"/>
    </xf>
    <xf numFmtId="1" fontId="23" fillId="31" borderId="30" xfId="2" applyNumberFormat="1" applyFont="1" applyFill="1" applyBorder="1" applyAlignment="1" applyProtection="1">
      <alignment horizontal="right" vertical="center"/>
    </xf>
    <xf numFmtId="1" fontId="23" fillId="31" borderId="100" xfId="2" applyNumberFormat="1" applyFont="1" applyFill="1" applyBorder="1" applyAlignment="1" applyProtection="1">
      <alignment horizontal="right" vertical="center"/>
    </xf>
    <xf numFmtId="0" fontId="13" fillId="32" borderId="83" xfId="2" applyFont="1" applyFill="1" applyBorder="1" applyAlignment="1" applyProtection="1">
      <alignment horizontal="left" indent="2"/>
    </xf>
    <xf numFmtId="164" fontId="13" fillId="32" borderId="16" xfId="2" applyNumberFormat="1" applyFont="1" applyFill="1" applyBorder="1" applyAlignment="1" applyProtection="1">
      <alignment horizontal="right" vertical="center" indent="1"/>
    </xf>
    <xf numFmtId="1" fontId="23" fillId="33" borderId="14" xfId="2" applyNumberFormat="1" applyFont="1" applyFill="1" applyBorder="1" applyAlignment="1" applyProtection="1">
      <alignment horizontal="right" vertical="center"/>
    </xf>
    <xf numFmtId="0" fontId="23" fillId="33" borderId="15" xfId="6" applyFont="1" applyFill="1" applyBorder="1" applyAlignment="1" applyProtection="1">
      <alignment horizontal="right" vertical="center"/>
    </xf>
    <xf numFmtId="9" fontId="23" fillId="32" borderId="13" xfId="2" applyNumberFormat="1" applyFont="1" applyFill="1" applyBorder="1" applyAlignment="1" applyProtection="1">
      <alignment horizontal="right" vertical="center"/>
    </xf>
    <xf numFmtId="0" fontId="23" fillId="33" borderId="17" xfId="8" applyFont="1" applyFill="1" applyBorder="1" applyAlignment="1" applyProtection="1">
      <alignment horizontal="right" vertical="center"/>
    </xf>
    <xf numFmtId="9" fontId="23" fillId="32" borderId="6" xfId="2" applyNumberFormat="1" applyFont="1" applyFill="1" applyBorder="1" applyAlignment="1" applyProtection="1">
      <alignment horizontal="right" vertical="center"/>
    </xf>
    <xf numFmtId="1" fontId="49" fillId="33" borderId="5" xfId="2" applyNumberFormat="1" applyFont="1" applyFill="1" applyBorder="1" applyAlignment="1" applyProtection="1">
      <alignment horizontal="right" vertical="center"/>
    </xf>
    <xf numFmtId="1" fontId="49" fillId="33" borderId="9" xfId="2" applyNumberFormat="1" applyFont="1" applyFill="1" applyBorder="1" applyAlignment="1" applyProtection="1">
      <alignment horizontal="right" vertical="center"/>
    </xf>
    <xf numFmtId="0" fontId="23" fillId="31" borderId="15" xfId="6" applyFont="1" applyFill="1" applyBorder="1" applyAlignment="1" applyProtection="1">
      <alignment horizontal="right" vertical="center"/>
    </xf>
    <xf numFmtId="9" fontId="23" fillId="5" borderId="4" xfId="2" applyNumberFormat="1" applyFont="1" applyFill="1" applyBorder="1" applyAlignment="1" applyProtection="1">
      <alignment horizontal="right" vertical="center"/>
    </xf>
    <xf numFmtId="2" fontId="13" fillId="32" borderId="16" xfId="2" applyNumberFormat="1" applyFont="1" applyFill="1" applyBorder="1" applyAlignment="1" applyProtection="1">
      <alignment horizontal="right" vertical="center" indent="1"/>
    </xf>
    <xf numFmtId="2" fontId="23" fillId="33" borderId="14" xfId="2" applyNumberFormat="1" applyFont="1" applyFill="1" applyBorder="1" applyAlignment="1" applyProtection="1">
      <alignment horizontal="right" vertical="center"/>
    </xf>
    <xf numFmtId="164" fontId="49" fillId="33" borderId="5" xfId="2" applyNumberFormat="1" applyFont="1" applyFill="1" applyBorder="1" applyAlignment="1" applyProtection="1">
      <alignment horizontal="right" vertical="center"/>
    </xf>
    <xf numFmtId="164" fontId="49" fillId="33" borderId="9" xfId="2" applyNumberFormat="1" applyFont="1" applyFill="1" applyBorder="1" applyAlignment="1" applyProtection="1">
      <alignment horizontal="right" vertical="center"/>
    </xf>
    <xf numFmtId="2" fontId="13" fillId="5" borderId="16" xfId="2" applyNumberFormat="1" applyFont="1" applyFill="1" applyBorder="1" applyAlignment="1" applyProtection="1">
      <alignment horizontal="right" vertical="center" indent="1"/>
    </xf>
    <xf numFmtId="2" fontId="23" fillId="31" borderId="14" xfId="2" applyNumberFormat="1" applyFont="1" applyFill="1" applyBorder="1" applyAlignment="1" applyProtection="1">
      <alignment horizontal="right" vertical="center"/>
    </xf>
    <xf numFmtId="164" fontId="49" fillId="29" borderId="5" xfId="2" applyNumberFormat="1" applyFont="1" applyFill="1" applyBorder="1" applyAlignment="1" applyProtection="1">
      <alignment horizontal="right" vertical="center"/>
    </xf>
    <xf numFmtId="164" fontId="49" fillId="29" borderId="9" xfId="2" applyNumberFormat="1" applyFont="1" applyFill="1" applyBorder="1" applyAlignment="1" applyProtection="1">
      <alignment horizontal="right" vertical="center"/>
    </xf>
    <xf numFmtId="1" fontId="13" fillId="5" borderId="16" xfId="2" applyNumberFormat="1" applyFont="1" applyFill="1" applyBorder="1" applyAlignment="1" applyProtection="1">
      <alignment horizontal="right" vertical="center" indent="1"/>
    </xf>
    <xf numFmtId="1" fontId="13" fillId="32" borderId="16" xfId="2" applyNumberFormat="1" applyFont="1" applyFill="1" applyBorder="1" applyAlignment="1" applyProtection="1">
      <alignment horizontal="right" vertical="center" indent="1"/>
    </xf>
    <xf numFmtId="0" fontId="13" fillId="5" borderId="81" xfId="2" applyFont="1" applyFill="1" applyBorder="1" applyAlignment="1" applyProtection="1">
      <alignment horizontal="left" indent="2"/>
    </xf>
    <xf numFmtId="1" fontId="13" fillId="5" borderId="52" xfId="2" applyNumberFormat="1" applyFont="1" applyFill="1" applyBorder="1" applyAlignment="1" applyProtection="1">
      <alignment horizontal="right" vertical="center" indent="1"/>
    </xf>
    <xf numFmtId="1" fontId="23" fillId="31" borderId="24" xfId="2" applyNumberFormat="1" applyFont="1" applyFill="1" applyBorder="1" applyAlignment="1" applyProtection="1">
      <alignment horizontal="right" vertical="center"/>
    </xf>
    <xf numFmtId="9" fontId="23" fillId="3" borderId="20" xfId="2" applyNumberFormat="1" applyFont="1" applyFill="1" applyBorder="1" applyAlignment="1" applyProtection="1">
      <alignment horizontal="right" vertical="center"/>
    </xf>
    <xf numFmtId="0" fontId="23" fillId="31" borderId="21" xfId="2" applyFont="1" applyFill="1" applyBorder="1" applyAlignment="1" applyProtection="1">
      <alignment horizontal="right" vertical="center"/>
    </xf>
    <xf numFmtId="9" fontId="23" fillId="10" borderId="20" xfId="2" applyNumberFormat="1" applyFont="1" applyFill="1" applyBorder="1" applyAlignment="1" applyProtection="1">
      <alignment horizontal="right" vertical="center"/>
    </xf>
    <xf numFmtId="0" fontId="23" fillId="31" borderId="18" xfId="6" applyFont="1" applyFill="1" applyBorder="1" applyAlignment="1" applyProtection="1">
      <alignment horizontal="right" vertical="center"/>
    </xf>
    <xf numFmtId="9" fontId="23" fillId="5" borderId="114" xfId="2" applyNumberFormat="1" applyFont="1" applyFill="1" applyBorder="1" applyAlignment="1" applyProtection="1">
      <alignment horizontal="right" vertical="center"/>
    </xf>
    <xf numFmtId="0" fontId="23" fillId="29" borderId="19" xfId="8" applyFont="1" applyFill="1" applyBorder="1" applyAlignment="1" applyProtection="1">
      <alignment horizontal="right" vertical="center"/>
    </xf>
    <xf numFmtId="9" fontId="23" fillId="5" borderId="20" xfId="2" applyNumberFormat="1" applyFont="1" applyFill="1" applyBorder="1" applyAlignment="1" applyProtection="1">
      <alignment horizontal="right" vertical="center"/>
    </xf>
    <xf numFmtId="1" fontId="49" fillId="29" borderId="21" xfId="2" applyNumberFormat="1" applyFont="1" applyFill="1" applyBorder="1" applyAlignment="1" applyProtection="1">
      <alignment horizontal="right" vertical="center"/>
    </xf>
    <xf numFmtId="9" fontId="49" fillId="10" borderId="89" xfId="2" applyNumberFormat="1" applyFont="1" applyFill="1" applyBorder="1" applyAlignment="1" applyProtection="1">
      <alignment horizontal="right" vertical="center"/>
    </xf>
    <xf numFmtId="1" fontId="49" fillId="29" borderId="87" xfId="2" applyNumberFormat="1" applyFont="1" applyFill="1" applyBorder="1" applyAlignment="1" applyProtection="1">
      <alignment horizontal="right" vertical="center"/>
    </xf>
    <xf numFmtId="9" fontId="49" fillId="10" borderId="20" xfId="2" applyNumberFormat="1" applyFont="1" applyFill="1" applyBorder="1" applyAlignment="1" applyProtection="1">
      <alignment horizontal="right" vertical="center"/>
    </xf>
    <xf numFmtId="0" fontId="49" fillId="29" borderId="88" xfId="2" applyFont="1" applyFill="1" applyBorder="1" applyAlignment="1" applyProtection="1">
      <alignment horizontal="right" vertical="center"/>
    </xf>
    <xf numFmtId="0" fontId="49" fillId="29" borderId="87" xfId="2" applyFont="1" applyFill="1" applyBorder="1" applyAlignment="1" applyProtection="1">
      <alignment horizontal="right" vertical="center"/>
    </xf>
    <xf numFmtId="0" fontId="49" fillId="29" borderId="21" xfId="2" applyFont="1" applyFill="1" applyBorder="1" applyAlignment="1" applyProtection="1">
      <alignment horizontal="right" vertical="center"/>
    </xf>
    <xf numFmtId="164" fontId="13" fillId="32" borderId="7" xfId="2" applyNumberFormat="1" applyFont="1" applyFill="1" applyBorder="1" applyAlignment="1" applyProtection="1">
      <alignment horizontal="right" vertical="center" indent="1"/>
    </xf>
    <xf numFmtId="166" fontId="23" fillId="33" borderId="23" xfId="2" applyNumberFormat="1" applyFont="1" applyFill="1" applyBorder="1" applyAlignment="1" applyProtection="1">
      <alignment horizontal="right" vertical="center"/>
    </xf>
    <xf numFmtId="0" fontId="23" fillId="33" borderId="45" xfId="2" applyFont="1" applyFill="1" applyBorder="1" applyAlignment="1" applyProtection="1">
      <alignment horizontal="right" vertical="center"/>
    </xf>
    <xf numFmtId="9" fontId="23" fillId="35" borderId="114" xfId="2" applyNumberFormat="1" applyFont="1" applyFill="1" applyBorder="1" applyAlignment="1" applyProtection="1">
      <alignment horizontal="right" vertical="center"/>
    </xf>
    <xf numFmtId="9" fontId="23" fillId="35" borderId="53" xfId="2" applyNumberFormat="1" applyFont="1" applyFill="1" applyBorder="1" applyAlignment="1" applyProtection="1">
      <alignment horizontal="right" vertical="center"/>
    </xf>
    <xf numFmtId="1" fontId="49" fillId="33" borderId="12" xfId="2" applyNumberFormat="1" applyFont="1" applyFill="1" applyBorder="1" applyAlignment="1" applyProtection="1">
      <alignment horizontal="right" vertical="center"/>
    </xf>
    <xf numFmtId="9" fontId="49" fillId="35" borderId="46" xfId="2" applyNumberFormat="1" applyFont="1" applyFill="1" applyBorder="1" applyAlignment="1" applyProtection="1">
      <alignment horizontal="right" vertical="center"/>
    </xf>
    <xf numFmtId="1" fontId="49" fillId="33" borderId="47" xfId="2" applyNumberFormat="1" applyFont="1" applyFill="1" applyBorder="1" applyAlignment="1" applyProtection="1">
      <alignment horizontal="right" vertical="center"/>
    </xf>
    <xf numFmtId="9" fontId="49" fillId="35" borderId="48" xfId="2" applyNumberFormat="1" applyFont="1" applyFill="1" applyBorder="1" applyAlignment="1" applyProtection="1">
      <alignment horizontal="right" vertical="center"/>
    </xf>
    <xf numFmtId="166" fontId="23" fillId="31" borderId="14" xfId="2" applyNumberFormat="1" applyFont="1" applyFill="1" applyBorder="1" applyAlignment="1" applyProtection="1">
      <alignment horizontal="right" vertical="center"/>
    </xf>
    <xf numFmtId="0" fontId="23" fillId="31" borderId="17" xfId="2" applyFont="1" applyFill="1" applyBorder="1" applyAlignment="1" applyProtection="1">
      <alignment horizontal="right" vertical="center"/>
    </xf>
    <xf numFmtId="9" fontId="23" fillId="10" borderId="13" xfId="2" applyNumberFormat="1" applyFont="1" applyFill="1" applyBorder="1" applyAlignment="1" applyProtection="1">
      <alignment horizontal="right" vertical="center"/>
    </xf>
    <xf numFmtId="9" fontId="49" fillId="10" borderId="46" xfId="2" applyNumberFormat="1" applyFont="1" applyFill="1" applyBorder="1" applyAlignment="1" applyProtection="1">
      <alignment horizontal="right" vertical="center"/>
    </xf>
    <xf numFmtId="9" fontId="49" fillId="10" borderId="48" xfId="2" applyNumberFormat="1" applyFont="1" applyFill="1" applyBorder="1" applyAlignment="1" applyProtection="1">
      <alignment horizontal="right" vertical="center"/>
    </xf>
    <xf numFmtId="166" fontId="23" fillId="33" borderId="14" xfId="2" applyNumberFormat="1" applyFont="1" applyFill="1" applyBorder="1" applyAlignment="1" applyProtection="1">
      <alignment horizontal="right" vertical="center"/>
    </xf>
    <xf numFmtId="0" fontId="23" fillId="33" borderId="17" xfId="2" applyFont="1" applyFill="1" applyBorder="1" applyAlignment="1" applyProtection="1">
      <alignment horizontal="right" vertical="center"/>
    </xf>
    <xf numFmtId="9" fontId="23" fillId="35" borderId="6" xfId="2" applyNumberFormat="1" applyFont="1" applyFill="1" applyBorder="1" applyAlignment="1" applyProtection="1">
      <alignment horizontal="right" vertical="center"/>
    </xf>
    <xf numFmtId="9" fontId="23" fillId="32" borderId="114" xfId="2" applyNumberFormat="1" applyFont="1" applyFill="1" applyBorder="1" applyAlignment="1" applyProtection="1">
      <alignment horizontal="right" vertical="center"/>
    </xf>
    <xf numFmtId="169" fontId="23" fillId="31" borderId="14" xfId="2" applyNumberFormat="1" applyFont="1" applyFill="1" applyBorder="1" applyAlignment="1" applyProtection="1">
      <alignment horizontal="right" vertical="center"/>
    </xf>
    <xf numFmtId="167" fontId="23" fillId="31" borderId="14" xfId="2" applyNumberFormat="1" applyFont="1" applyFill="1" applyBorder="1" applyAlignment="1" applyProtection="1">
      <alignment horizontal="right" vertical="center"/>
    </xf>
    <xf numFmtId="168" fontId="23" fillId="33" borderId="14" xfId="2" applyNumberFormat="1" applyFont="1" applyFill="1" applyBorder="1" applyAlignment="1" applyProtection="1">
      <alignment horizontal="right" vertical="center"/>
    </xf>
    <xf numFmtId="2" fontId="49" fillId="33" borderId="5" xfId="2" applyNumberFormat="1" applyFont="1" applyFill="1" applyBorder="1" applyAlignment="1" applyProtection="1">
      <alignment horizontal="right" vertical="center"/>
    </xf>
    <xf numFmtId="2" fontId="49" fillId="33" borderId="9" xfId="2" applyNumberFormat="1" applyFont="1" applyFill="1" applyBorder="1" applyAlignment="1" applyProtection="1">
      <alignment horizontal="right" vertical="center"/>
    </xf>
    <xf numFmtId="1" fontId="23" fillId="33" borderId="24" xfId="2" applyNumberFormat="1" applyFont="1" applyFill="1" applyBorder="1" applyAlignment="1" applyProtection="1">
      <alignment horizontal="right" vertical="center"/>
    </xf>
    <xf numFmtId="166" fontId="23" fillId="33" borderId="24" xfId="2" applyNumberFormat="1" applyFont="1" applyFill="1" applyBorder="1" applyAlignment="1" applyProtection="1">
      <alignment horizontal="right" vertical="center"/>
    </xf>
    <xf numFmtId="1" fontId="23" fillId="31" borderId="5" xfId="2" applyNumberFormat="1" applyFont="1" applyFill="1" applyBorder="1" applyAlignment="1" applyProtection="1">
      <alignment horizontal="right" vertical="center"/>
    </xf>
    <xf numFmtId="166" fontId="23" fillId="31" borderId="5" xfId="2" applyNumberFormat="1" applyFont="1" applyFill="1" applyBorder="1" applyAlignment="1" applyProtection="1">
      <alignment horizontal="right" vertical="center"/>
    </xf>
    <xf numFmtId="0" fontId="13" fillId="32" borderId="81" xfId="2" applyFont="1" applyFill="1" applyBorder="1" applyAlignment="1" applyProtection="1">
      <alignment horizontal="left" indent="2"/>
    </xf>
    <xf numFmtId="1" fontId="13" fillId="32" borderId="52" xfId="2" applyNumberFormat="1" applyFont="1" applyFill="1" applyBorder="1" applyAlignment="1" applyProtection="1">
      <alignment horizontal="right" vertical="center" indent="1"/>
    </xf>
    <xf numFmtId="1" fontId="23" fillId="33" borderId="5" xfId="2" applyNumberFormat="1" applyFont="1" applyFill="1" applyBorder="1" applyAlignment="1" applyProtection="1">
      <alignment horizontal="right" vertical="center"/>
    </xf>
    <xf numFmtId="166" fontId="23" fillId="33" borderId="5" xfId="2" applyNumberFormat="1" applyFont="1" applyFill="1" applyBorder="1" applyAlignment="1" applyProtection="1">
      <alignment horizontal="right" vertical="center"/>
    </xf>
    <xf numFmtId="9" fontId="23" fillId="35" borderId="20" xfId="2" applyNumberFormat="1" applyFont="1" applyFill="1" applyBorder="1" applyAlignment="1" applyProtection="1">
      <alignment horizontal="right" vertical="center"/>
    </xf>
    <xf numFmtId="0" fontId="13" fillId="5" borderId="84" xfId="2" applyFont="1" applyFill="1" applyBorder="1" applyAlignment="1" applyProtection="1">
      <alignment horizontal="left" indent="2"/>
    </xf>
    <xf numFmtId="1" fontId="13" fillId="5" borderId="64" xfId="2" applyNumberFormat="1" applyFont="1" applyFill="1" applyBorder="1" applyAlignment="1" applyProtection="1">
      <alignment horizontal="right" vertical="center" indent="1"/>
    </xf>
    <xf numFmtId="1" fontId="23" fillId="31" borderId="25" xfId="2" applyNumberFormat="1" applyFont="1" applyFill="1" applyBorder="1" applyAlignment="1" applyProtection="1">
      <alignment horizontal="right" vertical="center"/>
    </xf>
    <xf numFmtId="9" fontId="23" fillId="3" borderId="26" xfId="2" applyNumberFormat="1" applyFont="1" applyFill="1" applyBorder="1" applyAlignment="1" applyProtection="1">
      <alignment horizontal="right" vertical="center"/>
    </xf>
    <xf numFmtId="166" fontId="23" fillId="31" borderId="25" xfId="2" applyNumberFormat="1" applyFont="1" applyFill="1" applyBorder="1" applyAlignment="1" applyProtection="1">
      <alignment horizontal="right" vertical="center"/>
    </xf>
    <xf numFmtId="9" fontId="23" fillId="10" borderId="26" xfId="2" applyNumberFormat="1" applyFont="1" applyFill="1" applyBorder="1" applyAlignment="1" applyProtection="1">
      <alignment horizontal="right" vertical="center"/>
    </xf>
    <xf numFmtId="0" fontId="23" fillId="31" borderId="25" xfId="2" applyFont="1" applyFill="1" applyBorder="1" applyAlignment="1" applyProtection="1">
      <alignment horizontal="right" vertical="center"/>
    </xf>
    <xf numFmtId="9" fontId="23" fillId="10" borderId="115" xfId="2" applyNumberFormat="1" applyFont="1" applyFill="1" applyBorder="1" applyAlignment="1" applyProtection="1">
      <alignment horizontal="right" vertical="center"/>
    </xf>
    <xf numFmtId="1" fontId="49" fillId="29" borderId="25" xfId="2" applyNumberFormat="1" applyFont="1" applyFill="1" applyBorder="1" applyAlignment="1" applyProtection="1">
      <alignment horizontal="right" vertical="center"/>
    </xf>
    <xf numFmtId="9" fontId="49" fillId="10" borderId="55" xfId="2" applyNumberFormat="1" applyFont="1" applyFill="1" applyBorder="1" applyAlignment="1" applyProtection="1">
      <alignment horizontal="right" vertical="center"/>
    </xf>
    <xf numFmtId="1" fontId="49" fillId="29" borderId="32" xfId="2" applyNumberFormat="1" applyFont="1" applyFill="1" applyBorder="1" applyAlignment="1" applyProtection="1">
      <alignment horizontal="right" vertical="center"/>
    </xf>
    <xf numFmtId="9" fontId="49" fillId="10" borderId="91" xfId="2" applyNumberFormat="1" applyFont="1" applyFill="1" applyBorder="1" applyAlignment="1" applyProtection="1">
      <alignment horizontal="right" vertical="center"/>
    </xf>
    <xf numFmtId="0" fontId="49" fillId="29" borderId="54" xfId="2" applyFont="1" applyFill="1" applyBorder="1" applyAlignment="1" applyProtection="1">
      <alignment horizontal="right" vertical="center"/>
    </xf>
    <xf numFmtId="0" fontId="49" fillId="29" borderId="32" xfId="2" applyFont="1" applyFill="1" applyBorder="1" applyAlignment="1" applyProtection="1">
      <alignment horizontal="right" vertical="center"/>
    </xf>
    <xf numFmtId="0" fontId="49" fillId="29" borderId="25" xfId="2" applyFont="1" applyFill="1" applyBorder="1" applyAlignment="1" applyProtection="1">
      <alignment horizontal="right" vertical="center"/>
    </xf>
    <xf numFmtId="1" fontId="13" fillId="32" borderId="7" xfId="2" applyNumberFormat="1" applyFont="1" applyFill="1" applyBorder="1" applyAlignment="1" applyProtection="1">
      <alignment horizontal="right" vertical="center" indent="1"/>
    </xf>
    <xf numFmtId="9" fontId="3" fillId="34" borderId="4" xfId="2" applyNumberFormat="1" applyFont="1" applyFill="1" applyBorder="1" applyAlignment="1" applyProtection="1">
      <alignment horizontal="right" vertical="center"/>
    </xf>
    <xf numFmtId="9" fontId="3" fillId="35" borderId="4" xfId="2" applyNumberFormat="1" applyFont="1" applyFill="1" applyBorder="1" applyAlignment="1" applyProtection="1">
      <alignment horizontal="right" vertical="center"/>
    </xf>
    <xf numFmtId="0" fontId="13" fillId="0" borderId="104" xfId="0" applyFont="1" applyBorder="1" applyAlignment="1" applyProtection="1">
      <alignment horizontal="left" indent="2"/>
    </xf>
    <xf numFmtId="9" fontId="3" fillId="11" borderId="110" xfId="2" applyNumberFormat="1" applyFont="1" applyFill="1" applyBorder="1" applyAlignment="1" applyProtection="1">
      <alignment horizontal="right" vertical="center"/>
    </xf>
    <xf numFmtId="9" fontId="3" fillId="7" borderId="110" xfId="2" applyNumberFormat="1" applyFont="1" applyFill="1" applyBorder="1" applyAlignment="1" applyProtection="1">
      <alignment horizontal="right" vertical="center"/>
    </xf>
    <xf numFmtId="9" fontId="3" fillId="8" borderId="110" xfId="2" applyNumberFormat="1" applyFont="1" applyFill="1" applyBorder="1" applyAlignment="1" applyProtection="1">
      <alignment horizontal="right" vertical="center"/>
    </xf>
    <xf numFmtId="9" fontId="1" fillId="7" borderId="113" xfId="2" applyNumberFormat="1" applyFill="1" applyBorder="1" applyAlignment="1" applyProtection="1">
      <alignment horizontal="right" vertical="center"/>
    </xf>
    <xf numFmtId="9" fontId="1" fillId="7" borderId="110" xfId="2" applyNumberFormat="1" applyFill="1" applyBorder="1" applyAlignment="1" applyProtection="1">
      <alignment horizontal="right" vertical="center"/>
    </xf>
    <xf numFmtId="0" fontId="73" fillId="7" borderId="0" xfId="12" applyFont="1" applyFill="1" applyAlignment="1">
      <alignment horizontal="left" vertical="top"/>
    </xf>
    <xf numFmtId="0" fontId="73" fillId="7" borderId="0" xfId="12" applyFont="1" applyFill="1" applyAlignment="1">
      <alignment horizontal="left"/>
    </xf>
    <xf numFmtId="0" fontId="66" fillId="7" borderId="0" xfId="0" applyFont="1" applyFill="1" applyAlignment="1">
      <alignment horizontal="center" wrapText="1"/>
    </xf>
    <xf numFmtId="0" fontId="52" fillId="51" borderId="0" xfId="0" applyFont="1" applyFill="1" applyAlignment="1">
      <alignment horizontal="center" vertical="center" wrapText="1"/>
    </xf>
    <xf numFmtId="0" fontId="0" fillId="7" borderId="0" xfId="0" applyFill="1" applyAlignment="1">
      <alignment horizontal="left" vertical="top" wrapText="1"/>
    </xf>
    <xf numFmtId="0" fontId="19" fillId="15" borderId="33" xfId="2" applyFont="1" applyFill="1" applyBorder="1" applyAlignment="1" applyProtection="1">
      <alignment horizontal="center" vertical="center" wrapText="1"/>
    </xf>
    <xf numFmtId="0" fontId="19" fillId="15" borderId="1" xfId="2" applyFont="1" applyFill="1" applyBorder="1" applyAlignment="1" applyProtection="1">
      <alignment horizontal="center" vertical="center" wrapText="1"/>
    </xf>
    <xf numFmtId="0" fontId="19" fillId="15" borderId="77" xfId="2" applyFont="1" applyFill="1" applyBorder="1" applyAlignment="1" applyProtection="1">
      <alignment horizontal="center" vertical="center" wrapText="1"/>
    </xf>
    <xf numFmtId="0" fontId="55" fillId="50" borderId="0" xfId="0" applyFont="1" applyFill="1" applyAlignment="1" applyProtection="1">
      <alignment horizontal="center" vertical="top" wrapText="1"/>
    </xf>
    <xf numFmtId="0" fontId="19" fillId="14" borderId="33" xfId="2" applyFont="1" applyFill="1" applyBorder="1" applyAlignment="1" applyProtection="1">
      <alignment horizontal="center" vertical="center" wrapText="1"/>
    </xf>
    <xf numFmtId="0" fontId="19" fillId="14" borderId="1" xfId="2" applyFont="1" applyFill="1" applyBorder="1" applyAlignment="1" applyProtection="1">
      <alignment horizontal="center" vertical="center" wrapText="1"/>
    </xf>
    <xf numFmtId="0" fontId="19" fillId="14" borderId="77" xfId="2" applyFont="1" applyFill="1" applyBorder="1" applyAlignment="1" applyProtection="1">
      <alignment horizontal="center" vertical="center" wrapText="1"/>
    </xf>
    <xf numFmtId="0" fontId="19" fillId="13" borderId="33" xfId="2" applyFont="1" applyFill="1" applyBorder="1" applyAlignment="1" applyProtection="1">
      <alignment horizontal="center" vertical="center" wrapText="1"/>
    </xf>
    <xf numFmtId="0" fontId="19" fillId="13" borderId="1" xfId="2" applyFont="1" applyFill="1" applyBorder="1" applyAlignment="1" applyProtection="1">
      <alignment horizontal="center" vertical="center" wrapText="1"/>
    </xf>
    <xf numFmtId="0" fontId="19" fillId="13" borderId="77" xfId="2" applyFont="1" applyFill="1" applyBorder="1" applyAlignment="1" applyProtection="1">
      <alignment horizontal="center" vertical="center" wrapText="1"/>
    </xf>
    <xf numFmtId="0" fontId="55" fillId="50" borderId="0" xfId="0" applyFont="1" applyFill="1" applyAlignment="1" applyProtection="1">
      <alignment horizontal="left" vertical="top" wrapText="1"/>
    </xf>
    <xf numFmtId="0" fontId="28" fillId="0" borderId="0" xfId="0" applyFont="1" applyAlignment="1" applyProtection="1">
      <alignment horizontal="center"/>
    </xf>
    <xf numFmtId="0" fontId="8" fillId="12" borderId="0" xfId="0" applyFont="1" applyFill="1" applyAlignment="1" applyProtection="1">
      <alignment horizontal="center" vertical="center" wrapText="1"/>
    </xf>
    <xf numFmtId="0" fontId="12" fillId="12" borderId="0" xfId="0" applyFont="1" applyFill="1" applyAlignment="1" applyProtection="1">
      <alignment horizontal="center" vertical="center" wrapText="1"/>
    </xf>
    <xf numFmtId="0" fontId="63" fillId="12" borderId="0" xfId="2" applyFont="1" applyFill="1" applyAlignment="1" applyProtection="1">
      <alignment horizontal="center" vertical="center" wrapText="1"/>
    </xf>
    <xf numFmtId="0" fontId="19" fillId="21" borderId="107" xfId="2" applyFont="1" applyFill="1" applyBorder="1" applyAlignment="1" applyProtection="1">
      <alignment horizontal="center" vertical="center" wrapText="1"/>
    </xf>
    <xf numFmtId="0" fontId="19" fillId="21" borderId="108" xfId="2" applyFont="1" applyFill="1" applyBorder="1" applyAlignment="1" applyProtection="1">
      <alignment horizontal="center" vertical="center" wrapText="1"/>
    </xf>
    <xf numFmtId="0" fontId="19" fillId="22" borderId="107" xfId="2" applyFont="1" applyFill="1" applyBorder="1" applyAlignment="1" applyProtection="1">
      <alignment horizontal="center" vertical="center" wrapText="1"/>
    </xf>
    <xf numFmtId="0" fontId="19" fillId="22" borderId="108" xfId="2" applyFont="1" applyFill="1" applyBorder="1" applyAlignment="1" applyProtection="1">
      <alignment horizontal="center" vertical="center" wrapText="1"/>
    </xf>
    <xf numFmtId="0" fontId="19" fillId="23" borderId="107" xfId="2" applyFont="1" applyFill="1" applyBorder="1" applyAlignment="1" applyProtection="1">
      <alignment horizontal="center" vertical="center" wrapText="1"/>
    </xf>
    <xf numFmtId="0" fontId="19" fillId="23" borderId="108" xfId="2" applyFont="1" applyFill="1" applyBorder="1" applyAlignment="1" applyProtection="1">
      <alignment horizontal="center" vertical="center" wrapText="1"/>
    </xf>
    <xf numFmtId="0" fontId="19" fillId="20" borderId="107" xfId="2" applyFont="1" applyFill="1" applyBorder="1" applyAlignment="1" applyProtection="1">
      <alignment horizontal="center" vertical="center" wrapText="1"/>
    </xf>
    <xf numFmtId="0" fontId="19" fillId="20" borderId="108" xfId="2" applyFont="1" applyFill="1" applyBorder="1" applyAlignment="1" applyProtection="1">
      <alignment horizontal="center" vertical="center" wrapText="1"/>
    </xf>
    <xf numFmtId="0" fontId="19" fillId="18" borderId="1" xfId="2" applyFont="1" applyFill="1" applyBorder="1" applyAlignment="1" applyProtection="1">
      <alignment horizontal="center" vertical="center" wrapText="1"/>
    </xf>
    <xf numFmtId="0" fontId="19" fillId="16" borderId="1" xfId="2" applyFont="1" applyFill="1" applyBorder="1" applyAlignment="1" applyProtection="1">
      <alignment horizontal="center" vertical="center" wrapText="1"/>
    </xf>
    <xf numFmtId="0" fontId="19" fillId="16" borderId="77" xfId="2" applyFont="1" applyFill="1" applyBorder="1" applyAlignment="1" applyProtection="1">
      <alignment horizontal="center" vertical="center" wrapText="1"/>
    </xf>
    <xf numFmtId="0" fontId="19" fillId="17" borderId="107" xfId="2" applyFont="1" applyFill="1" applyBorder="1" applyAlignment="1" applyProtection="1">
      <alignment horizontal="center" vertical="center" wrapText="1"/>
    </xf>
    <xf numFmtId="0" fontId="19" fillId="17" borderId="112" xfId="2" applyFont="1" applyFill="1" applyBorder="1" applyAlignment="1" applyProtection="1">
      <alignment horizontal="center" vertical="center" wrapText="1"/>
    </xf>
    <xf numFmtId="0" fontId="19" fillId="17" borderId="108" xfId="2" applyFont="1" applyFill="1" applyBorder="1" applyAlignment="1" applyProtection="1">
      <alignment horizontal="center" vertical="center" wrapText="1"/>
    </xf>
    <xf numFmtId="0" fontId="6" fillId="0" borderId="101" xfId="2" applyFont="1" applyBorder="1" applyAlignment="1" applyProtection="1">
      <alignment horizontal="left" vertical="center" indent="1"/>
    </xf>
    <xf numFmtId="0" fontId="6" fillId="0" borderId="0" xfId="2" applyFont="1" applyAlignment="1" applyProtection="1">
      <alignment horizontal="left" vertical="center" indent="1"/>
    </xf>
    <xf numFmtId="0" fontId="16" fillId="4" borderId="33" xfId="2" applyFont="1" applyFill="1" applyBorder="1" applyAlignment="1" applyProtection="1">
      <alignment horizontal="left" vertical="center" wrapText="1"/>
    </xf>
    <xf numFmtId="0" fontId="17" fillId="4" borderId="1" xfId="2" applyFont="1" applyFill="1" applyBorder="1" applyAlignment="1" applyProtection="1">
      <alignment horizontal="left" vertical="center" wrapText="1"/>
    </xf>
    <xf numFmtId="0" fontId="6" fillId="0" borderId="74" xfId="2" applyFont="1" applyBorder="1" applyAlignment="1" applyProtection="1">
      <alignment horizontal="left" vertical="center" indent="1"/>
    </xf>
    <xf numFmtId="0" fontId="6" fillId="0" borderId="75" xfId="2" applyFont="1" applyBorder="1" applyAlignment="1" applyProtection="1">
      <alignment horizontal="left" vertical="center" indent="1"/>
    </xf>
    <xf numFmtId="0" fontId="6" fillId="0" borderId="33" xfId="2" applyFont="1" applyBorder="1" applyAlignment="1" applyProtection="1">
      <alignment horizontal="left" vertical="center"/>
    </xf>
    <xf numFmtId="0" fontId="6" fillId="0" borderId="1" xfId="2" applyFont="1" applyBorder="1" applyAlignment="1" applyProtection="1">
      <alignment horizontal="left" vertical="center"/>
    </xf>
    <xf numFmtId="0" fontId="19" fillId="19" borderId="107" xfId="2" applyFont="1" applyFill="1" applyBorder="1" applyAlignment="1" applyProtection="1">
      <alignment horizontal="center" vertical="center" wrapText="1"/>
    </xf>
    <xf numFmtId="0" fontId="19" fillId="19" borderId="112" xfId="2" applyFont="1" applyFill="1" applyBorder="1" applyAlignment="1" applyProtection="1">
      <alignment horizontal="center" vertical="center" wrapText="1"/>
    </xf>
    <xf numFmtId="0" fontId="19" fillId="19" borderId="108" xfId="2" applyFont="1" applyFill="1" applyBorder="1" applyAlignment="1" applyProtection="1">
      <alignment horizontal="center" vertical="center" wrapText="1"/>
    </xf>
    <xf numFmtId="0" fontId="37" fillId="35" borderId="0" xfId="0" applyFont="1" applyFill="1" applyAlignment="1" applyProtection="1">
      <alignment horizontal="left" vertical="center" wrapText="1"/>
      <protection hidden="1"/>
    </xf>
    <xf numFmtId="0" fontId="31" fillId="48" borderId="0" xfId="0" applyFont="1" applyFill="1" applyAlignment="1" applyProtection="1">
      <alignment horizontal="center" vertical="center" wrapText="1"/>
      <protection hidden="1"/>
    </xf>
    <xf numFmtId="0" fontId="67" fillId="47" borderId="0" xfId="12" applyFill="1" applyAlignment="1" applyProtection="1">
      <alignment horizontal="center" vertical="center" wrapText="1"/>
      <protection hidden="1"/>
    </xf>
    <xf numFmtId="0" fontId="67" fillId="48" borderId="0" xfId="12" applyFill="1" applyAlignment="1" applyProtection="1">
      <alignment horizontal="center" vertical="center" wrapText="1"/>
      <protection hidden="1"/>
    </xf>
    <xf numFmtId="0" fontId="31" fillId="35" borderId="0" xfId="0" applyFont="1" applyFill="1" applyAlignment="1" applyProtection="1">
      <alignment horizontal="left" vertical="center" wrapText="1"/>
      <protection hidden="1"/>
    </xf>
    <xf numFmtId="0" fontId="29" fillId="46" borderId="0" xfId="0" applyFont="1" applyFill="1" applyAlignment="1" applyProtection="1">
      <alignment horizontal="left" vertical="center" shrinkToFit="1"/>
      <protection hidden="1"/>
    </xf>
    <xf numFmtId="0" fontId="41" fillId="46" borderId="120" xfId="0" applyFont="1" applyFill="1" applyBorder="1" applyAlignment="1" applyProtection="1">
      <alignment horizontal="left" shrinkToFit="1"/>
      <protection hidden="1"/>
    </xf>
    <xf numFmtId="0" fontId="41" fillId="46" borderId="121" xfId="0" applyFont="1" applyFill="1" applyBorder="1" applyAlignment="1" applyProtection="1">
      <alignment horizontal="left" shrinkToFit="1"/>
      <protection hidden="1"/>
    </xf>
    <xf numFmtId="0" fontId="41" fillId="46" borderId="122" xfId="0" applyFont="1" applyFill="1" applyBorder="1" applyAlignment="1" applyProtection="1">
      <alignment horizontal="left" shrinkToFit="1"/>
      <protection hidden="1"/>
    </xf>
    <xf numFmtId="0" fontId="15" fillId="0" borderId="0" xfId="0" applyFont="1" applyAlignment="1" applyProtection="1">
      <protection locked="0" hidden="1"/>
    </xf>
    <xf numFmtId="0" fontId="30" fillId="47" borderId="0" xfId="0" applyFont="1" applyFill="1" applyAlignment="1" applyProtection="1">
      <alignment horizontal="center" vertical="center" wrapText="1"/>
      <protection hidden="1"/>
    </xf>
    <xf numFmtId="0" fontId="0" fillId="7" borderId="0" xfId="0" applyFill="1" applyAlignment="1" applyProtection="1">
      <alignment horizontal="center" vertical="center" wrapText="1"/>
      <protection locked="0" hidden="1"/>
    </xf>
    <xf numFmtId="0" fontId="30" fillId="35" borderId="0" xfId="0" applyFont="1" applyFill="1" applyAlignment="1" applyProtection="1">
      <alignment horizontal="left" vertical="center" wrapText="1"/>
      <protection hidden="1"/>
    </xf>
    <xf numFmtId="0" fontId="65" fillId="49" borderId="29" xfId="0" applyFont="1" applyFill="1" applyBorder="1" applyAlignment="1" applyProtection="1">
      <alignment horizontal="right" vertical="center" shrinkToFit="1"/>
      <protection hidden="1"/>
    </xf>
    <xf numFmtId="0" fontId="65" fillId="49" borderId="95" xfId="0" applyFont="1" applyFill="1" applyBorder="1" applyAlignment="1" applyProtection="1">
      <alignment horizontal="right" vertical="center" shrinkToFit="1"/>
      <protection hidden="1"/>
    </xf>
    <xf numFmtId="0" fontId="65" fillId="49" borderId="106" xfId="0" applyFont="1" applyFill="1" applyBorder="1" applyAlignment="1" applyProtection="1">
      <alignment horizontal="right" vertical="center" shrinkToFit="1"/>
      <protection hidden="1"/>
    </xf>
    <xf numFmtId="0" fontId="65" fillId="49" borderId="101" xfId="0" applyFont="1" applyFill="1" applyBorder="1" applyAlignment="1" applyProtection="1">
      <alignment horizontal="right" vertical="center" shrinkToFit="1"/>
      <protection hidden="1"/>
    </xf>
    <xf numFmtId="0" fontId="65" fillId="49" borderId="0" xfId="0" applyFont="1" applyFill="1" applyAlignment="1" applyProtection="1">
      <alignment horizontal="right" vertical="center" shrinkToFit="1"/>
      <protection hidden="1"/>
    </xf>
    <xf numFmtId="0" fontId="65" fillId="49" borderId="76" xfId="0" applyFont="1" applyFill="1" applyBorder="1" applyAlignment="1" applyProtection="1">
      <alignment horizontal="right" vertical="center" shrinkToFit="1"/>
      <protection hidden="1"/>
    </xf>
    <xf numFmtId="0" fontId="0" fillId="7" borderId="0" xfId="0" applyFill="1" applyAlignment="1" applyProtection="1">
      <alignment horizontal="left" vertical="center" wrapText="1"/>
      <protection hidden="1"/>
    </xf>
    <xf numFmtId="0" fontId="43" fillId="7" borderId="134" xfId="0" applyFont="1" applyFill="1" applyBorder="1" applyAlignment="1" applyProtection="1">
      <alignment horizontal="center" vertical="center"/>
      <protection hidden="1"/>
    </xf>
    <xf numFmtId="0" fontId="43" fillId="7" borderId="135" xfId="0" applyFont="1" applyFill="1" applyBorder="1" applyAlignment="1" applyProtection="1">
      <alignment horizontal="center" vertical="center"/>
      <protection hidden="1"/>
    </xf>
    <xf numFmtId="0" fontId="33" fillId="7" borderId="135"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59" fillId="0" borderId="0" xfId="0" applyFont="1" applyAlignment="1" applyProtection="1">
      <alignment horizontal="left" vertical="top" wrapText="1"/>
      <protection hidden="1"/>
    </xf>
    <xf numFmtId="0" fontId="30" fillId="35" borderId="0" xfId="0" applyFont="1" applyFill="1" applyAlignment="1" applyProtection="1">
      <alignment horizontal="left" vertical="top" wrapText="1"/>
      <protection hidden="1"/>
    </xf>
  </cellXfs>
  <cellStyles count="13">
    <cellStyle name="Hyperlink" xfId="12" builtinId="8"/>
    <cellStyle name="Normal" xfId="0" builtinId="0"/>
    <cellStyle name="Normal 2" xfId="1" xr:uid="{00000000-0005-0000-0000-000001000000}"/>
    <cellStyle name="Normal 2 2" xfId="2" xr:uid="{00000000-0005-0000-0000-000002000000}"/>
    <cellStyle name="Normal 3" xfId="3" xr:uid="{00000000-0005-0000-0000-000003000000}"/>
    <cellStyle name="Normal 4" xfId="4" xr:uid="{00000000-0005-0000-0000-000004000000}"/>
    <cellStyle name="Normal 5" xfId="5" xr:uid="{00000000-0005-0000-0000-000005000000}"/>
    <cellStyle name="Normal 5 2" xfId="6" xr:uid="{00000000-0005-0000-0000-000006000000}"/>
    <cellStyle name="Normal 6" xfId="7" xr:uid="{00000000-0005-0000-0000-000007000000}"/>
    <cellStyle name="Normal 6 2" xfId="8" xr:uid="{00000000-0005-0000-0000-000008000000}"/>
    <cellStyle name="Percent" xfId="11" builtinId="5"/>
    <cellStyle name="Percent 2" xfId="9" xr:uid="{00000000-0005-0000-0000-000009000000}"/>
    <cellStyle name="Percent 3" xfId="10" xr:uid="{00000000-0005-0000-0000-00000A000000}"/>
  </cellStyles>
  <dxfs count="13">
    <dxf>
      <font>
        <color theme="0"/>
      </font>
      <numFmt numFmtId="0" formatCode="General"/>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numFmt numFmtId="0" formatCode="General"/>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numFmt numFmtId="0" formatCode="General"/>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FE1EA"/>
      <color rgb="FF6635AD"/>
      <color rgb="FF7D2172"/>
      <color rgb="FFD96DCC"/>
      <color rgb="FF72217D"/>
      <color rgb="FF9166D0"/>
      <color rgb="FF179A48"/>
      <color rgb="FFD14FC2"/>
      <color rgb="FFA07BD7"/>
      <color rgb="FF008F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K&#183;Flo calculate DRI by volume'!A1"/><Relationship Id="rId7" Type="http://schemas.openxmlformats.org/officeDocument/2006/relationships/hyperlink" Target="https://www.nestlemedicalhub.com/kflo-kquik-calculator-video" TargetMode="External"/><Relationship Id="rId2" Type="http://schemas.openxmlformats.org/officeDocument/2006/relationships/hyperlink" Target="#'K&#183;Flo calculate DRI by calories'!A1"/><Relationship Id="rId1" Type="http://schemas.openxmlformats.org/officeDocument/2006/relationships/image" Target="../media/image1.png"/><Relationship Id="rId6" Type="http://schemas.openxmlformats.org/officeDocument/2006/relationships/hyperlink" Target="#'K&#183;Quik MCT Calculator'!A1"/><Relationship Id="rId5" Type="http://schemas.openxmlformats.org/officeDocument/2006/relationships/image" Target="../media/image3.pn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sv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svg"/></Relationships>
</file>

<file path=xl/drawings/_rels/drawing4.xml.rels><?xml version="1.0" encoding="UTF-8" standalone="yes"?>
<Relationships xmlns="http://schemas.openxmlformats.org/package/2006/relationships"><Relationship Id="rId8" Type="http://schemas.openxmlformats.org/officeDocument/2006/relationships/image" Target="../media/image15.svg"/><Relationship Id="rId3" Type="http://schemas.openxmlformats.org/officeDocument/2006/relationships/image" Target="../media/image12.png"/><Relationship Id="rId7" Type="http://schemas.openxmlformats.org/officeDocument/2006/relationships/image" Target="../media/image14.png"/><Relationship Id="rId2" Type="http://schemas.openxmlformats.org/officeDocument/2006/relationships/image" Target="../media/image11.svg"/><Relationship Id="rId1" Type="http://schemas.openxmlformats.org/officeDocument/2006/relationships/image" Target="../media/image10.png"/><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image" Target="../media/image13.png"/><Relationship Id="rId9" Type="http://schemas.openxmlformats.org/officeDocument/2006/relationships/image" Target="../media/image16.svg"/></Relationships>
</file>

<file path=xl/drawings/drawing1.xml><?xml version="1.0" encoding="utf-8"?>
<xdr:wsDr xmlns:xdr="http://schemas.openxmlformats.org/drawingml/2006/spreadsheetDrawing" xmlns:a="http://schemas.openxmlformats.org/drawingml/2006/main">
  <xdr:twoCellAnchor editAs="oneCell">
    <xdr:from>
      <xdr:col>0</xdr:col>
      <xdr:colOff>117475</xdr:colOff>
      <xdr:row>1</xdr:row>
      <xdr:rowOff>20957</xdr:rowOff>
    </xdr:from>
    <xdr:to>
      <xdr:col>2</xdr:col>
      <xdr:colOff>132608</xdr:colOff>
      <xdr:row>3</xdr:row>
      <xdr:rowOff>344487</xdr:rowOff>
    </xdr:to>
    <xdr:pic>
      <xdr:nvPicPr>
        <xdr:cNvPr id="3" name="Picture 2">
          <a:extLst>
            <a:ext uri="{FF2B5EF4-FFF2-40B4-BE49-F238E27FC236}">
              <a16:creationId xmlns:a16="http://schemas.microsoft.com/office/drawing/2014/main" id="{F8573EC5-A1BF-4E32-96D1-23CEE54B8DD4}"/>
            </a:ext>
          </a:extLst>
        </xdr:cNvPr>
        <xdr:cNvPicPr>
          <a:picLocks noChangeAspect="1"/>
        </xdr:cNvPicPr>
      </xdr:nvPicPr>
      <xdr:blipFill>
        <a:blip xmlns:r="http://schemas.openxmlformats.org/officeDocument/2006/relationships" r:embed="rId1"/>
        <a:stretch>
          <a:fillRect/>
        </a:stretch>
      </xdr:blipFill>
      <xdr:spPr>
        <a:xfrm>
          <a:off x="117475" y="203837"/>
          <a:ext cx="1539133" cy="1050923"/>
        </a:xfrm>
        <a:prstGeom prst="rect">
          <a:avLst/>
        </a:prstGeom>
      </xdr:spPr>
    </xdr:pic>
    <xdr:clientData/>
  </xdr:twoCellAnchor>
  <xdr:twoCellAnchor>
    <xdr:from>
      <xdr:col>2</xdr:col>
      <xdr:colOff>600075</xdr:colOff>
      <xdr:row>6</xdr:row>
      <xdr:rowOff>0</xdr:rowOff>
    </xdr:from>
    <xdr:to>
      <xdr:col>6</xdr:col>
      <xdr:colOff>247650</xdr:colOff>
      <xdr:row>8</xdr:row>
      <xdr:rowOff>133350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464D7729-7A22-FAC3-167B-537B7F59476E}"/>
            </a:ext>
          </a:extLst>
        </xdr:cNvPr>
        <xdr:cNvSpPr/>
      </xdr:nvSpPr>
      <xdr:spPr>
        <a:xfrm>
          <a:off x="1880235" y="2045970"/>
          <a:ext cx="2207895" cy="548640"/>
        </a:xfrm>
        <a:prstGeom prst="roundRect">
          <a:avLst/>
        </a:prstGeom>
        <a:gradFill flip="none" rotWithShape="1">
          <a:gsLst>
            <a:gs pos="96000">
              <a:srgbClr val="A647A5"/>
            </a:gs>
            <a:gs pos="83000">
              <a:srgbClr val="72217D"/>
            </a:gs>
            <a:gs pos="100000">
              <a:srgbClr val="D96DCC"/>
            </a:gs>
          </a:gsLst>
          <a:path path="circle">
            <a:fillToRect l="50000" t="50000" r="50000" b="50000"/>
          </a:path>
          <a:tileRect/>
        </a:gra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twoCellAnchor>
    <xdr:from>
      <xdr:col>2</xdr:col>
      <xdr:colOff>609600</xdr:colOff>
      <xdr:row>6</xdr:row>
      <xdr:rowOff>53342</xdr:rowOff>
    </xdr:from>
    <xdr:to>
      <xdr:col>6</xdr:col>
      <xdr:colOff>205740</xdr:colOff>
      <xdr:row>8</xdr:row>
      <xdr:rowOff>93348</xdr:rowOff>
    </xdr:to>
    <xdr:sp macro="" textlink="">
      <xdr:nvSpPr>
        <xdr:cNvPr id="5" name="TextBox 4">
          <a:hlinkClick xmlns:r="http://schemas.openxmlformats.org/officeDocument/2006/relationships" r:id="rId2"/>
          <a:extLst>
            <a:ext uri="{FF2B5EF4-FFF2-40B4-BE49-F238E27FC236}">
              <a16:creationId xmlns:a16="http://schemas.microsoft.com/office/drawing/2014/main" id="{2C15EB3A-46AF-D16F-1E8C-0E53103DB9B1}"/>
            </a:ext>
          </a:extLst>
        </xdr:cNvPr>
        <xdr:cNvSpPr txBox="1"/>
      </xdr:nvSpPr>
      <xdr:spPr>
        <a:xfrm>
          <a:off x="1885950" y="3048955"/>
          <a:ext cx="2148840" cy="4543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Click</a:t>
          </a:r>
          <a:r>
            <a:rPr lang="en-US" sz="1100" b="1" baseline="0">
              <a:solidFill>
                <a:schemeClr val="bg1"/>
              </a:solidFill>
            </a:rPr>
            <a:t> to use </a:t>
          </a:r>
          <a:r>
            <a:rPr lang="en-US" sz="1100" b="1" u="sng" baseline="0">
              <a:solidFill>
                <a:schemeClr val="bg1"/>
              </a:solidFill>
            </a:rPr>
            <a:t>calories</a:t>
          </a:r>
          <a:r>
            <a:rPr lang="en-US" sz="1100" b="1" baseline="0">
              <a:solidFill>
                <a:schemeClr val="bg1"/>
              </a:solidFill>
            </a:rPr>
            <a:t> to calculate</a:t>
          </a:r>
        </a:p>
        <a:p>
          <a:pPr algn="ctr"/>
          <a:r>
            <a:rPr lang="en-US" sz="1200" b="1" baseline="0">
              <a:solidFill>
                <a:schemeClr val="bg1"/>
              </a:solidFill>
            </a:rPr>
            <a:t>K·Flo DRIs</a:t>
          </a:r>
          <a:endParaRPr lang="en-US" sz="1200" b="1" u="sng">
            <a:solidFill>
              <a:schemeClr val="bg1"/>
            </a:solidFill>
          </a:endParaRPr>
        </a:p>
      </xdr:txBody>
    </xdr:sp>
    <xdr:clientData/>
  </xdr:twoCellAnchor>
  <xdr:twoCellAnchor>
    <xdr:from>
      <xdr:col>6</xdr:col>
      <xdr:colOff>630555</xdr:colOff>
      <xdr:row>5</xdr:row>
      <xdr:rowOff>1270635</xdr:rowOff>
    </xdr:from>
    <xdr:to>
      <xdr:col>10</xdr:col>
      <xdr:colOff>278130</xdr:colOff>
      <xdr:row>8</xdr:row>
      <xdr:rowOff>123825</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id="{06775CE7-0988-4A4E-A0CC-F2423F800AEC}"/>
            </a:ext>
          </a:extLst>
        </xdr:cNvPr>
        <xdr:cNvSpPr/>
      </xdr:nvSpPr>
      <xdr:spPr>
        <a:xfrm>
          <a:off x="4471035" y="2634615"/>
          <a:ext cx="2207895" cy="548640"/>
        </a:xfrm>
        <a:prstGeom prst="roundRect">
          <a:avLst/>
        </a:prstGeom>
        <a:gradFill flip="none" rotWithShape="1">
          <a:gsLst>
            <a:gs pos="100000">
              <a:srgbClr val="9166D0"/>
            </a:gs>
            <a:gs pos="81000">
              <a:srgbClr val="6635AD"/>
            </a:gs>
            <a:gs pos="100000">
              <a:schemeClr val="bg1"/>
            </a:gs>
          </a:gsLst>
          <a:path path="circle">
            <a:fillToRect l="50000" t="50000" r="50000" b="50000"/>
          </a:path>
          <a:tileRect/>
        </a:gra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twoCellAnchor>
    <xdr:from>
      <xdr:col>7</xdr:col>
      <xdr:colOff>19050</xdr:colOff>
      <xdr:row>6</xdr:row>
      <xdr:rowOff>34290</xdr:rowOff>
    </xdr:from>
    <xdr:to>
      <xdr:col>10</xdr:col>
      <xdr:colOff>255270</xdr:colOff>
      <xdr:row>8</xdr:row>
      <xdr:rowOff>74296</xdr:rowOff>
    </xdr:to>
    <xdr:sp macro="" textlink="">
      <xdr:nvSpPr>
        <xdr:cNvPr id="9" name="TextBox 8">
          <a:hlinkClick xmlns:r="http://schemas.openxmlformats.org/officeDocument/2006/relationships" r:id="rId3"/>
          <a:extLst>
            <a:ext uri="{FF2B5EF4-FFF2-40B4-BE49-F238E27FC236}">
              <a16:creationId xmlns:a16="http://schemas.microsoft.com/office/drawing/2014/main" id="{E5E5BF7F-50F1-4CCE-AE98-E0CD0E4DBE75}"/>
            </a:ext>
          </a:extLst>
        </xdr:cNvPr>
        <xdr:cNvSpPr txBox="1"/>
      </xdr:nvSpPr>
      <xdr:spPr>
        <a:xfrm>
          <a:off x="4499610" y="2678430"/>
          <a:ext cx="2156460" cy="455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Click</a:t>
          </a:r>
          <a:r>
            <a:rPr lang="en-US" sz="1100" b="1" baseline="0">
              <a:solidFill>
                <a:schemeClr val="bg1"/>
              </a:solidFill>
            </a:rPr>
            <a:t> to use </a:t>
          </a:r>
          <a:r>
            <a:rPr lang="en-US" sz="1100" b="1" u="sng" baseline="0">
              <a:solidFill>
                <a:schemeClr val="bg1"/>
              </a:solidFill>
            </a:rPr>
            <a:t>volume</a:t>
          </a:r>
          <a:r>
            <a:rPr lang="en-US" sz="1100" b="1" baseline="0">
              <a:solidFill>
                <a:schemeClr val="bg1"/>
              </a:solidFill>
            </a:rPr>
            <a:t> to calculate</a:t>
          </a:r>
        </a:p>
        <a:p>
          <a:pPr algn="ctr"/>
          <a:r>
            <a:rPr lang="en-US" sz="1200" b="1" baseline="0">
              <a:solidFill>
                <a:schemeClr val="bg1"/>
              </a:solidFill>
            </a:rPr>
            <a:t>K·Flo DRIs</a:t>
          </a:r>
          <a:endParaRPr lang="en-US" sz="1200" b="1" u="sng">
            <a:solidFill>
              <a:schemeClr val="bg1"/>
            </a:solidFill>
          </a:endParaRPr>
        </a:p>
      </xdr:txBody>
    </xdr:sp>
    <xdr:clientData/>
  </xdr:twoCellAnchor>
  <xdr:twoCellAnchor editAs="oneCell">
    <xdr:from>
      <xdr:col>3</xdr:col>
      <xdr:colOff>247650</xdr:colOff>
      <xdr:row>5</xdr:row>
      <xdr:rowOff>148590</xdr:rowOff>
    </xdr:from>
    <xdr:to>
      <xdr:col>5</xdr:col>
      <xdr:colOff>495300</xdr:colOff>
      <xdr:row>5</xdr:row>
      <xdr:rowOff>1192246</xdr:rowOff>
    </xdr:to>
    <xdr:pic>
      <xdr:nvPicPr>
        <xdr:cNvPr id="10" name="Picture 9">
          <a:extLst>
            <a:ext uri="{FF2B5EF4-FFF2-40B4-BE49-F238E27FC236}">
              <a16:creationId xmlns:a16="http://schemas.microsoft.com/office/drawing/2014/main" id="{5356CB61-3CA9-4BF8-B394-FD5699AECADF}"/>
            </a:ext>
          </a:extLst>
        </xdr:cNvPr>
        <xdr:cNvPicPr>
          <a:picLocks noChangeAspect="1"/>
        </xdr:cNvPicPr>
      </xdr:nvPicPr>
      <xdr:blipFill rotWithShape="1">
        <a:blip xmlns:r="http://schemas.openxmlformats.org/officeDocument/2006/relationships" r:embed="rId4"/>
        <a:srcRect l="18690" t="3757" r="19751" b="6075"/>
        <a:stretch/>
      </xdr:blipFill>
      <xdr:spPr>
        <a:xfrm>
          <a:off x="2167890" y="1512570"/>
          <a:ext cx="1524000" cy="1041751"/>
        </a:xfrm>
        <a:prstGeom prst="rect">
          <a:avLst/>
        </a:prstGeom>
      </xdr:spPr>
    </xdr:pic>
    <xdr:clientData/>
  </xdr:twoCellAnchor>
  <xdr:twoCellAnchor editAs="oneCell">
    <xdr:from>
      <xdr:col>7</xdr:col>
      <xdr:colOff>312420</xdr:colOff>
      <xdr:row>5</xdr:row>
      <xdr:rowOff>148590</xdr:rowOff>
    </xdr:from>
    <xdr:to>
      <xdr:col>9</xdr:col>
      <xdr:colOff>552450</xdr:colOff>
      <xdr:row>5</xdr:row>
      <xdr:rowOff>1192246</xdr:rowOff>
    </xdr:to>
    <xdr:pic>
      <xdr:nvPicPr>
        <xdr:cNvPr id="11" name="Picture 10">
          <a:extLst>
            <a:ext uri="{FF2B5EF4-FFF2-40B4-BE49-F238E27FC236}">
              <a16:creationId xmlns:a16="http://schemas.microsoft.com/office/drawing/2014/main" id="{83B1349F-FEEC-4F63-A09C-0F102AECF739}"/>
            </a:ext>
          </a:extLst>
        </xdr:cNvPr>
        <xdr:cNvPicPr>
          <a:picLocks noChangeAspect="1"/>
        </xdr:cNvPicPr>
      </xdr:nvPicPr>
      <xdr:blipFill rotWithShape="1">
        <a:blip xmlns:r="http://schemas.openxmlformats.org/officeDocument/2006/relationships" r:embed="rId4"/>
        <a:srcRect l="18690" t="3757" r="19751" b="6075"/>
        <a:stretch/>
      </xdr:blipFill>
      <xdr:spPr>
        <a:xfrm>
          <a:off x="4792980" y="1512570"/>
          <a:ext cx="1524000" cy="1041751"/>
        </a:xfrm>
        <a:prstGeom prst="rect">
          <a:avLst/>
        </a:prstGeom>
      </xdr:spPr>
    </xdr:pic>
    <xdr:clientData/>
  </xdr:twoCellAnchor>
  <xdr:twoCellAnchor editAs="oneCell">
    <xdr:from>
      <xdr:col>11</xdr:col>
      <xdr:colOff>166689</xdr:colOff>
      <xdr:row>5</xdr:row>
      <xdr:rowOff>230997</xdr:rowOff>
    </xdr:from>
    <xdr:to>
      <xdr:col>14</xdr:col>
      <xdr:colOff>83820</xdr:colOff>
      <xdr:row>5</xdr:row>
      <xdr:rowOff>1143965</xdr:rowOff>
    </xdr:to>
    <xdr:pic>
      <xdr:nvPicPr>
        <xdr:cNvPr id="12" name="Picture 11">
          <a:extLst>
            <a:ext uri="{FF2B5EF4-FFF2-40B4-BE49-F238E27FC236}">
              <a16:creationId xmlns:a16="http://schemas.microsoft.com/office/drawing/2014/main" id="{D7095655-4790-48DF-A4D8-C7025B0FD038}"/>
            </a:ext>
          </a:extLst>
        </xdr:cNvPr>
        <xdr:cNvPicPr>
          <a:picLocks noChangeAspect="1"/>
        </xdr:cNvPicPr>
      </xdr:nvPicPr>
      <xdr:blipFill>
        <a:blip xmlns:r="http://schemas.openxmlformats.org/officeDocument/2006/relationships" r:embed="rId5"/>
        <a:srcRect/>
        <a:stretch/>
      </xdr:blipFill>
      <xdr:spPr>
        <a:xfrm>
          <a:off x="7186614" y="1864535"/>
          <a:ext cx="1833561" cy="916778"/>
        </a:xfrm>
        <a:prstGeom prst="rect">
          <a:avLst/>
        </a:prstGeom>
      </xdr:spPr>
    </xdr:pic>
    <xdr:clientData/>
  </xdr:twoCellAnchor>
  <xdr:twoCellAnchor>
    <xdr:from>
      <xdr:col>10</xdr:col>
      <xdr:colOff>626745</xdr:colOff>
      <xdr:row>5</xdr:row>
      <xdr:rowOff>1251585</xdr:rowOff>
    </xdr:from>
    <xdr:to>
      <xdr:col>14</xdr:col>
      <xdr:colOff>274320</xdr:colOff>
      <xdr:row>8</xdr:row>
      <xdr:rowOff>104775</xdr:rowOff>
    </xdr:to>
    <xdr:sp macro="" textlink="">
      <xdr:nvSpPr>
        <xdr:cNvPr id="13" name="Rectangle: Rounded Corners 12">
          <a:hlinkClick xmlns:r="http://schemas.openxmlformats.org/officeDocument/2006/relationships" r:id="rId6"/>
          <a:extLst>
            <a:ext uri="{FF2B5EF4-FFF2-40B4-BE49-F238E27FC236}">
              <a16:creationId xmlns:a16="http://schemas.microsoft.com/office/drawing/2014/main" id="{45AFC70F-7C9F-402B-9E51-09E7E6DEC495}"/>
            </a:ext>
          </a:extLst>
        </xdr:cNvPr>
        <xdr:cNvSpPr/>
      </xdr:nvSpPr>
      <xdr:spPr>
        <a:xfrm>
          <a:off x="7008495" y="2947035"/>
          <a:ext cx="2200275" cy="548640"/>
        </a:xfrm>
        <a:prstGeom prst="roundRect">
          <a:avLst/>
        </a:prstGeom>
        <a:gradFill flip="none" rotWithShape="1">
          <a:gsLst>
            <a:gs pos="82000">
              <a:srgbClr val="179A48"/>
            </a:gs>
            <a:gs pos="100000">
              <a:srgbClr val="92D050"/>
            </a:gs>
          </a:gsLst>
          <a:path path="circle">
            <a:fillToRect l="50000" t="50000" r="50000" b="50000"/>
          </a:path>
          <a:tileRect/>
        </a:gra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twoCellAnchor>
    <xdr:from>
      <xdr:col>11</xdr:col>
      <xdr:colOff>15240</xdr:colOff>
      <xdr:row>5</xdr:row>
      <xdr:rowOff>1210628</xdr:rowOff>
    </xdr:from>
    <xdr:to>
      <xdr:col>14</xdr:col>
      <xdr:colOff>251460</xdr:colOff>
      <xdr:row>9</xdr:row>
      <xdr:rowOff>66675</xdr:rowOff>
    </xdr:to>
    <xdr:sp macro="" textlink="">
      <xdr:nvSpPr>
        <xdr:cNvPr id="14" name="TextBox 13">
          <a:hlinkClick xmlns:r="http://schemas.openxmlformats.org/officeDocument/2006/relationships" r:id="rId6"/>
          <a:extLst>
            <a:ext uri="{FF2B5EF4-FFF2-40B4-BE49-F238E27FC236}">
              <a16:creationId xmlns:a16="http://schemas.microsoft.com/office/drawing/2014/main" id="{B3222C89-1812-44A9-B0E2-06464BEE95BD}"/>
            </a:ext>
          </a:extLst>
        </xdr:cNvPr>
        <xdr:cNvSpPr txBox="1"/>
      </xdr:nvSpPr>
      <xdr:spPr>
        <a:xfrm>
          <a:off x="7035165" y="2906078"/>
          <a:ext cx="2150745" cy="732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Click to</a:t>
          </a:r>
          <a:r>
            <a:rPr lang="en-US" sz="1100" b="1" baseline="0">
              <a:solidFill>
                <a:schemeClr val="bg1"/>
              </a:solidFill>
            </a:rPr>
            <a:t> use</a:t>
          </a:r>
        </a:p>
        <a:p>
          <a:pPr algn="ctr"/>
          <a:r>
            <a:rPr lang="en-US" sz="1200" b="1" baseline="0">
              <a:solidFill>
                <a:schemeClr val="bg1"/>
              </a:solidFill>
            </a:rPr>
            <a:t>K·Quik MCT calculator</a:t>
          </a:r>
        </a:p>
        <a:p>
          <a:pPr algn="ctr"/>
          <a:r>
            <a:rPr lang="en-US" sz="1200" b="1" baseline="0">
              <a:solidFill>
                <a:schemeClr val="bg1"/>
              </a:solidFill>
            </a:rPr>
            <a:t>and both K·Flo + K·Quik  </a:t>
          </a:r>
          <a:endParaRPr lang="en-US" sz="1200" b="1">
            <a:solidFill>
              <a:schemeClr val="bg1"/>
            </a:solidFill>
          </a:endParaRPr>
        </a:p>
      </xdr:txBody>
    </xdr:sp>
    <xdr:clientData/>
  </xdr:twoCellAnchor>
  <xdr:twoCellAnchor editAs="oneCell">
    <xdr:from>
      <xdr:col>0</xdr:col>
      <xdr:colOff>38101</xdr:colOff>
      <xdr:row>4</xdr:row>
      <xdr:rowOff>238126</xdr:rowOff>
    </xdr:from>
    <xdr:to>
      <xdr:col>2</xdr:col>
      <xdr:colOff>303849</xdr:colOff>
      <xdr:row>5</xdr:row>
      <xdr:rowOff>1170153</xdr:rowOff>
    </xdr:to>
    <xdr:pic>
      <xdr:nvPicPr>
        <xdr:cNvPr id="6" name="Picture 5">
          <a:hlinkClick xmlns:r="http://schemas.openxmlformats.org/officeDocument/2006/relationships" r:id="rId7"/>
          <a:extLst>
            <a:ext uri="{FF2B5EF4-FFF2-40B4-BE49-F238E27FC236}">
              <a16:creationId xmlns:a16="http://schemas.microsoft.com/office/drawing/2014/main" id="{72873419-EDE6-CBA7-A714-0DB8C204A7F1}"/>
            </a:ext>
          </a:extLst>
        </xdr:cNvPr>
        <xdr:cNvPicPr>
          <a:picLocks noChangeAspect="1"/>
        </xdr:cNvPicPr>
      </xdr:nvPicPr>
      <xdr:blipFill>
        <a:blip xmlns:r="http://schemas.openxmlformats.org/officeDocument/2006/relationships" r:embed="rId8"/>
        <a:stretch>
          <a:fillRect/>
        </a:stretch>
      </xdr:blipFill>
      <xdr:spPr>
        <a:xfrm>
          <a:off x="38101" y="1519239"/>
          <a:ext cx="1785938" cy="12825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80372</xdr:colOff>
      <xdr:row>0</xdr:row>
      <xdr:rowOff>601254</xdr:rowOff>
    </xdr:to>
    <xdr:sp macro="" textlink="">
      <xdr:nvSpPr>
        <xdr:cNvPr id="7" name="Rectangle 6">
          <a:extLst>
            <a:ext uri="{FF2B5EF4-FFF2-40B4-BE49-F238E27FC236}">
              <a16:creationId xmlns:a16="http://schemas.microsoft.com/office/drawing/2014/main" id="{CA236562-BEF2-224D-99CB-F039D768EDFB}"/>
            </a:ext>
          </a:extLst>
        </xdr:cNvPr>
        <xdr:cNvSpPr/>
      </xdr:nvSpPr>
      <xdr:spPr>
        <a:xfrm>
          <a:off x="0" y="0"/>
          <a:ext cx="28674422" cy="601254"/>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twoCellAnchor editAs="oneCell">
    <xdr:from>
      <xdr:col>0</xdr:col>
      <xdr:colOff>272143</xdr:colOff>
      <xdr:row>0</xdr:row>
      <xdr:rowOff>0</xdr:rowOff>
    </xdr:from>
    <xdr:to>
      <xdr:col>31</xdr:col>
      <xdr:colOff>90351</xdr:colOff>
      <xdr:row>3</xdr:row>
      <xdr:rowOff>380274</xdr:rowOff>
    </xdr:to>
    <xdr:sp macro="" textlink="">
      <xdr:nvSpPr>
        <xdr:cNvPr id="1025" name="AutoShape 1">
          <a:extLst>
            <a:ext uri="{FF2B5EF4-FFF2-40B4-BE49-F238E27FC236}">
              <a16:creationId xmlns:a16="http://schemas.microsoft.com/office/drawing/2014/main" id="{E5F96F14-D4D5-D549-B848-A3C274A01AB1}"/>
            </a:ext>
          </a:extLst>
        </xdr:cNvPr>
        <xdr:cNvSpPr>
          <a:spLocks noChangeAspect="1" noChangeArrowheads="1"/>
        </xdr:cNvSpPr>
      </xdr:nvSpPr>
      <xdr:spPr bwMode="auto">
        <a:xfrm>
          <a:off x="272143" y="0"/>
          <a:ext cx="23657922" cy="2380524"/>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US"/>
        </a:p>
      </xdr:txBody>
    </xdr:sp>
    <xdr:clientData/>
  </xdr:twoCellAnchor>
  <xdr:twoCellAnchor editAs="oneCell">
    <xdr:from>
      <xdr:col>0</xdr:col>
      <xdr:colOff>2326126</xdr:colOff>
      <xdr:row>0</xdr:row>
      <xdr:rowOff>114300</xdr:rowOff>
    </xdr:from>
    <xdr:to>
      <xdr:col>1</xdr:col>
      <xdr:colOff>725351</xdr:colOff>
      <xdr:row>2</xdr:row>
      <xdr:rowOff>429962</xdr:rowOff>
    </xdr:to>
    <xdr:pic>
      <xdr:nvPicPr>
        <xdr:cNvPr id="5" name="Picture 4">
          <a:extLst>
            <a:ext uri="{FF2B5EF4-FFF2-40B4-BE49-F238E27FC236}">
              <a16:creationId xmlns:a16="http://schemas.microsoft.com/office/drawing/2014/main" id="{6E226C34-61E1-1C47-AF6D-591AF159F51C}"/>
            </a:ext>
          </a:extLst>
        </xdr:cNvPr>
        <xdr:cNvPicPr>
          <a:picLocks noChangeAspect="1"/>
        </xdr:cNvPicPr>
      </xdr:nvPicPr>
      <xdr:blipFill rotWithShape="1">
        <a:blip xmlns:r="http://schemas.openxmlformats.org/officeDocument/2006/relationships" r:embed="rId1"/>
        <a:srcRect l="18690" t="3757" r="19751" b="6075"/>
        <a:stretch/>
      </xdr:blipFill>
      <xdr:spPr>
        <a:xfrm>
          <a:off x="2326126" y="114300"/>
          <a:ext cx="2477195" cy="1699962"/>
        </a:xfrm>
        <a:prstGeom prst="rect">
          <a:avLst/>
        </a:prstGeom>
      </xdr:spPr>
    </xdr:pic>
    <xdr:clientData/>
  </xdr:twoCellAnchor>
  <xdr:twoCellAnchor editAs="oneCell">
    <xdr:from>
      <xdr:col>0</xdr:col>
      <xdr:colOff>0</xdr:colOff>
      <xdr:row>0</xdr:row>
      <xdr:rowOff>13607</xdr:rowOff>
    </xdr:from>
    <xdr:to>
      <xdr:col>0</xdr:col>
      <xdr:colOff>2817870</xdr:colOff>
      <xdr:row>2</xdr:row>
      <xdr:rowOff>609237</xdr:rowOff>
    </xdr:to>
    <xdr:pic>
      <xdr:nvPicPr>
        <xdr:cNvPr id="6" name="Picture 5">
          <a:extLst>
            <a:ext uri="{FF2B5EF4-FFF2-40B4-BE49-F238E27FC236}">
              <a16:creationId xmlns:a16="http://schemas.microsoft.com/office/drawing/2014/main" id="{E9364FE7-D9A8-FA62-CB2F-B485534F5BC7}"/>
            </a:ext>
          </a:extLst>
        </xdr:cNvPr>
        <xdr:cNvPicPr>
          <a:picLocks noChangeAspect="1"/>
        </xdr:cNvPicPr>
      </xdr:nvPicPr>
      <xdr:blipFill>
        <a:blip xmlns:r="http://schemas.openxmlformats.org/officeDocument/2006/relationships" r:embed="rId2"/>
        <a:stretch>
          <a:fillRect/>
        </a:stretch>
      </xdr:blipFill>
      <xdr:spPr>
        <a:xfrm>
          <a:off x="0" y="13607"/>
          <a:ext cx="2817870" cy="1973761"/>
        </a:xfrm>
        <a:prstGeom prst="rect">
          <a:avLst/>
        </a:prstGeom>
      </xdr:spPr>
    </xdr:pic>
    <xdr:clientData/>
  </xdr:twoCellAnchor>
  <xdr:twoCellAnchor editAs="oneCell">
    <xdr:from>
      <xdr:col>2</xdr:col>
      <xdr:colOff>85725</xdr:colOff>
      <xdr:row>2</xdr:row>
      <xdr:rowOff>581025</xdr:rowOff>
    </xdr:from>
    <xdr:to>
      <xdr:col>2</xdr:col>
      <xdr:colOff>607695</xdr:colOff>
      <xdr:row>4</xdr:row>
      <xdr:rowOff>75565</xdr:rowOff>
    </xdr:to>
    <xdr:pic>
      <xdr:nvPicPr>
        <xdr:cNvPr id="11" name="Graphic 10" descr="Arrow: Straight with solid fill">
          <a:extLst>
            <a:ext uri="{FF2B5EF4-FFF2-40B4-BE49-F238E27FC236}">
              <a16:creationId xmlns:a16="http://schemas.microsoft.com/office/drawing/2014/main" id="{E458850A-80AE-418E-9E21-2B513587625B}"/>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4886325" y="1905000"/>
          <a:ext cx="584200" cy="584200"/>
        </a:xfrm>
        <a:prstGeom prst="rect">
          <a:avLst/>
        </a:prstGeom>
      </xdr:spPr>
    </xdr:pic>
    <xdr:clientData/>
  </xdr:twoCellAnchor>
  <xdr:twoCellAnchor editAs="oneCell">
    <xdr:from>
      <xdr:col>33</xdr:col>
      <xdr:colOff>8106</xdr:colOff>
      <xdr:row>1</xdr:row>
      <xdr:rowOff>115448</xdr:rowOff>
    </xdr:from>
    <xdr:to>
      <xdr:col>34</xdr:col>
      <xdr:colOff>543038</xdr:colOff>
      <xdr:row>2</xdr:row>
      <xdr:rowOff>608979</xdr:rowOff>
    </xdr:to>
    <xdr:pic>
      <xdr:nvPicPr>
        <xdr:cNvPr id="3" name="Picture 2">
          <a:extLst>
            <a:ext uri="{FF2B5EF4-FFF2-40B4-BE49-F238E27FC236}">
              <a16:creationId xmlns:a16="http://schemas.microsoft.com/office/drawing/2014/main" id="{5F9BEB6E-B50D-823D-0E13-CAFD45D80347}"/>
            </a:ext>
          </a:extLst>
        </xdr:cNvPr>
        <xdr:cNvPicPr>
          <a:picLocks noChangeAspect="1"/>
        </xdr:cNvPicPr>
      </xdr:nvPicPr>
      <xdr:blipFill>
        <a:blip xmlns:r="http://schemas.openxmlformats.org/officeDocument/2006/relationships" r:embed="rId5"/>
        <a:stretch>
          <a:fillRect/>
        </a:stretch>
      </xdr:blipFill>
      <xdr:spPr>
        <a:xfrm>
          <a:off x="25154106" y="715320"/>
          <a:ext cx="1272491" cy="1279607"/>
        </a:xfrm>
        <a:prstGeom prst="rect">
          <a:avLst/>
        </a:prstGeom>
      </xdr:spPr>
    </xdr:pic>
    <xdr:clientData/>
  </xdr:twoCellAnchor>
  <xdr:oneCellAnchor>
    <xdr:from>
      <xdr:col>41</xdr:col>
      <xdr:colOff>616085</xdr:colOff>
      <xdr:row>1</xdr:row>
      <xdr:rowOff>93155</xdr:rowOff>
    </xdr:from>
    <xdr:ext cx="1187997" cy="1201974"/>
    <xdr:pic>
      <xdr:nvPicPr>
        <xdr:cNvPr id="10" name="Picture 9">
          <a:extLst>
            <a:ext uri="{FF2B5EF4-FFF2-40B4-BE49-F238E27FC236}">
              <a16:creationId xmlns:a16="http://schemas.microsoft.com/office/drawing/2014/main" id="{EBE96C14-6099-425E-A102-A7D9B5855E4D}"/>
            </a:ext>
          </a:extLst>
        </xdr:cNvPr>
        <xdr:cNvPicPr>
          <a:picLocks noChangeAspect="1"/>
        </xdr:cNvPicPr>
      </xdr:nvPicPr>
      <xdr:blipFill>
        <a:blip xmlns:r="http://schemas.openxmlformats.org/officeDocument/2006/relationships" r:embed="rId6"/>
        <a:srcRect/>
        <a:stretch/>
      </xdr:blipFill>
      <xdr:spPr>
        <a:xfrm>
          <a:off x="30953210" y="693230"/>
          <a:ext cx="1187997" cy="120197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80372</xdr:colOff>
      <xdr:row>0</xdr:row>
      <xdr:rowOff>601254</xdr:rowOff>
    </xdr:to>
    <xdr:sp macro="" textlink="">
      <xdr:nvSpPr>
        <xdr:cNvPr id="2" name="Rectangle 1">
          <a:extLst>
            <a:ext uri="{FF2B5EF4-FFF2-40B4-BE49-F238E27FC236}">
              <a16:creationId xmlns:a16="http://schemas.microsoft.com/office/drawing/2014/main" id="{3C376EA0-4EFC-4C58-962E-D674B2345421}"/>
            </a:ext>
          </a:extLst>
        </xdr:cNvPr>
        <xdr:cNvSpPr/>
      </xdr:nvSpPr>
      <xdr:spPr>
        <a:xfrm>
          <a:off x="0" y="0"/>
          <a:ext cx="28422962" cy="601254"/>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twoCellAnchor editAs="oneCell">
    <xdr:from>
      <xdr:col>0</xdr:col>
      <xdr:colOff>0</xdr:colOff>
      <xdr:row>0</xdr:row>
      <xdr:rowOff>168910</xdr:rowOff>
    </xdr:from>
    <xdr:to>
      <xdr:col>44</xdr:col>
      <xdr:colOff>589505</xdr:colOff>
      <xdr:row>4</xdr:row>
      <xdr:rowOff>152944</xdr:rowOff>
    </xdr:to>
    <xdr:sp macro="" textlink="">
      <xdr:nvSpPr>
        <xdr:cNvPr id="3" name="AutoShape 1">
          <a:extLst>
            <a:ext uri="{FF2B5EF4-FFF2-40B4-BE49-F238E27FC236}">
              <a16:creationId xmlns:a16="http://schemas.microsoft.com/office/drawing/2014/main" id="{07ACE3C1-8FF2-402D-8066-8438562AF12F}"/>
            </a:ext>
          </a:extLst>
        </xdr:cNvPr>
        <xdr:cNvSpPr>
          <a:spLocks noChangeAspect="1" noChangeArrowheads="1"/>
        </xdr:cNvSpPr>
      </xdr:nvSpPr>
      <xdr:spPr bwMode="auto">
        <a:xfrm>
          <a:off x="0" y="168910"/>
          <a:ext cx="33022130" cy="2409099"/>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US"/>
        </a:p>
        <a:p>
          <a:endParaRPr lang="en-US"/>
        </a:p>
      </xdr:txBody>
    </xdr:sp>
    <xdr:clientData/>
  </xdr:twoCellAnchor>
  <xdr:twoCellAnchor editAs="oneCell">
    <xdr:from>
      <xdr:col>0</xdr:col>
      <xdr:colOff>2326126</xdr:colOff>
      <xdr:row>0</xdr:row>
      <xdr:rowOff>114300</xdr:rowOff>
    </xdr:from>
    <xdr:to>
      <xdr:col>1</xdr:col>
      <xdr:colOff>734876</xdr:colOff>
      <xdr:row>2</xdr:row>
      <xdr:rowOff>485207</xdr:rowOff>
    </xdr:to>
    <xdr:pic>
      <xdr:nvPicPr>
        <xdr:cNvPr id="4" name="Picture 3">
          <a:extLst>
            <a:ext uri="{FF2B5EF4-FFF2-40B4-BE49-F238E27FC236}">
              <a16:creationId xmlns:a16="http://schemas.microsoft.com/office/drawing/2014/main" id="{E293ECFD-D2FA-4FFB-85CF-4CE57A37703C}"/>
            </a:ext>
          </a:extLst>
        </xdr:cNvPr>
        <xdr:cNvPicPr>
          <a:picLocks noChangeAspect="1"/>
        </xdr:cNvPicPr>
      </xdr:nvPicPr>
      <xdr:blipFill rotWithShape="1">
        <a:blip xmlns:r="http://schemas.openxmlformats.org/officeDocument/2006/relationships" r:embed="rId1"/>
        <a:srcRect l="18690" t="3757" r="19751" b="6075"/>
        <a:stretch/>
      </xdr:blipFill>
      <xdr:spPr>
        <a:xfrm>
          <a:off x="2326126" y="114300"/>
          <a:ext cx="2479735" cy="1698692"/>
        </a:xfrm>
        <a:prstGeom prst="rect">
          <a:avLst/>
        </a:prstGeom>
      </xdr:spPr>
    </xdr:pic>
    <xdr:clientData/>
  </xdr:twoCellAnchor>
  <xdr:twoCellAnchor editAs="oneCell">
    <xdr:from>
      <xdr:col>0</xdr:col>
      <xdr:colOff>0</xdr:colOff>
      <xdr:row>0</xdr:row>
      <xdr:rowOff>0</xdr:rowOff>
    </xdr:from>
    <xdr:to>
      <xdr:col>0</xdr:col>
      <xdr:colOff>2819775</xdr:colOff>
      <xdr:row>3</xdr:row>
      <xdr:rowOff>29845</xdr:rowOff>
    </xdr:to>
    <xdr:pic>
      <xdr:nvPicPr>
        <xdr:cNvPr id="5" name="Picture 4">
          <a:extLst>
            <a:ext uri="{FF2B5EF4-FFF2-40B4-BE49-F238E27FC236}">
              <a16:creationId xmlns:a16="http://schemas.microsoft.com/office/drawing/2014/main" id="{56D07C0A-2618-4697-8232-4438DF693AC6}"/>
            </a:ext>
          </a:extLst>
        </xdr:cNvPr>
        <xdr:cNvPicPr>
          <a:picLocks noChangeAspect="1"/>
        </xdr:cNvPicPr>
      </xdr:nvPicPr>
      <xdr:blipFill>
        <a:blip xmlns:r="http://schemas.openxmlformats.org/officeDocument/2006/relationships" r:embed="rId2"/>
        <a:stretch>
          <a:fillRect/>
        </a:stretch>
      </xdr:blipFill>
      <xdr:spPr>
        <a:xfrm>
          <a:off x="0" y="0"/>
          <a:ext cx="2815965" cy="1973761"/>
        </a:xfrm>
        <a:prstGeom prst="rect">
          <a:avLst/>
        </a:prstGeom>
      </xdr:spPr>
    </xdr:pic>
    <xdr:clientData/>
  </xdr:twoCellAnchor>
  <xdr:twoCellAnchor editAs="oneCell">
    <xdr:from>
      <xdr:col>2</xdr:col>
      <xdr:colOff>57150</xdr:colOff>
      <xdr:row>2</xdr:row>
      <xdr:rowOff>571500</xdr:rowOff>
    </xdr:from>
    <xdr:to>
      <xdr:col>3</xdr:col>
      <xdr:colOff>1270</xdr:colOff>
      <xdr:row>4</xdr:row>
      <xdr:rowOff>67945</xdr:rowOff>
    </xdr:to>
    <xdr:pic>
      <xdr:nvPicPr>
        <xdr:cNvPr id="7" name="Graphic 6" descr="Arrow: Straight with solid fill">
          <a:extLst>
            <a:ext uri="{FF2B5EF4-FFF2-40B4-BE49-F238E27FC236}">
              <a16:creationId xmlns:a16="http://schemas.microsoft.com/office/drawing/2014/main" id="{182C9428-C3E6-428F-9E95-B1E4FC01D78F}"/>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4857750" y="1895475"/>
          <a:ext cx="584200" cy="584200"/>
        </a:xfrm>
        <a:prstGeom prst="rect">
          <a:avLst/>
        </a:prstGeom>
      </xdr:spPr>
    </xdr:pic>
    <xdr:clientData/>
  </xdr:twoCellAnchor>
  <xdr:twoCellAnchor editAs="oneCell">
    <xdr:from>
      <xdr:col>33</xdr:col>
      <xdr:colOff>8106</xdr:colOff>
      <xdr:row>1</xdr:row>
      <xdr:rowOff>115448</xdr:rowOff>
    </xdr:from>
    <xdr:to>
      <xdr:col>34</xdr:col>
      <xdr:colOff>550658</xdr:colOff>
      <xdr:row>3</xdr:row>
      <xdr:rowOff>37479</xdr:rowOff>
    </xdr:to>
    <xdr:pic>
      <xdr:nvPicPr>
        <xdr:cNvPr id="8" name="Picture 7">
          <a:extLst>
            <a:ext uri="{FF2B5EF4-FFF2-40B4-BE49-F238E27FC236}">
              <a16:creationId xmlns:a16="http://schemas.microsoft.com/office/drawing/2014/main" id="{C6CA6AB2-E16A-4E7C-9697-BCC6C266DF87}"/>
            </a:ext>
          </a:extLst>
        </xdr:cNvPr>
        <xdr:cNvPicPr>
          <a:picLocks noChangeAspect="1"/>
        </xdr:cNvPicPr>
      </xdr:nvPicPr>
      <xdr:blipFill>
        <a:blip xmlns:r="http://schemas.openxmlformats.org/officeDocument/2006/relationships" r:embed="rId5"/>
        <a:stretch>
          <a:fillRect/>
        </a:stretch>
      </xdr:blipFill>
      <xdr:spPr>
        <a:xfrm>
          <a:off x="25146486" y="717428"/>
          <a:ext cx="1272167" cy="1278391"/>
        </a:xfrm>
        <a:prstGeom prst="rect">
          <a:avLst/>
        </a:prstGeom>
      </xdr:spPr>
    </xdr:pic>
    <xdr:clientData/>
  </xdr:twoCellAnchor>
  <xdr:oneCellAnchor>
    <xdr:from>
      <xdr:col>41</xdr:col>
      <xdr:colOff>616085</xdr:colOff>
      <xdr:row>1</xdr:row>
      <xdr:rowOff>93155</xdr:rowOff>
    </xdr:from>
    <xdr:ext cx="1187997" cy="1201974"/>
    <xdr:pic>
      <xdr:nvPicPr>
        <xdr:cNvPr id="9" name="Picture 8">
          <a:extLst>
            <a:ext uri="{FF2B5EF4-FFF2-40B4-BE49-F238E27FC236}">
              <a16:creationId xmlns:a16="http://schemas.microsoft.com/office/drawing/2014/main" id="{37D049B0-437C-43B8-B759-80B0F27B658B}"/>
            </a:ext>
          </a:extLst>
        </xdr:cNvPr>
        <xdr:cNvPicPr>
          <a:picLocks noChangeAspect="1"/>
        </xdr:cNvPicPr>
      </xdr:nvPicPr>
      <xdr:blipFill>
        <a:blip xmlns:r="http://schemas.openxmlformats.org/officeDocument/2006/relationships" r:embed="rId6"/>
        <a:srcRect/>
        <a:stretch/>
      </xdr:blipFill>
      <xdr:spPr>
        <a:xfrm>
          <a:off x="30993215" y="695135"/>
          <a:ext cx="1187997" cy="120197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14</xdr:col>
      <xdr:colOff>406400</xdr:colOff>
      <xdr:row>7</xdr:row>
      <xdr:rowOff>184948</xdr:rowOff>
    </xdr:from>
    <xdr:to>
      <xdr:col>14</xdr:col>
      <xdr:colOff>1046951</xdr:colOff>
      <xdr:row>9</xdr:row>
      <xdr:rowOff>218439</xdr:rowOff>
    </xdr:to>
    <xdr:pic>
      <xdr:nvPicPr>
        <xdr:cNvPr id="7" name="Graphic 6" descr="Badge Follow with solid fill">
          <a:extLst>
            <a:ext uri="{FF2B5EF4-FFF2-40B4-BE49-F238E27FC236}">
              <a16:creationId xmlns:a16="http://schemas.microsoft.com/office/drawing/2014/main" id="{07341876-43E2-B254-E2AE-095781D9740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254750" y="2737648"/>
          <a:ext cx="640551" cy="640551"/>
        </a:xfrm>
        <a:prstGeom prst="rect">
          <a:avLst/>
        </a:prstGeom>
      </xdr:spPr>
    </xdr:pic>
    <xdr:clientData/>
  </xdr:twoCellAnchor>
  <xdr:twoCellAnchor editAs="oneCell">
    <xdr:from>
      <xdr:col>6</xdr:col>
      <xdr:colOff>227814</xdr:colOff>
      <xdr:row>1</xdr:row>
      <xdr:rowOff>84386</xdr:rowOff>
    </xdr:from>
    <xdr:to>
      <xdr:col>8</xdr:col>
      <xdr:colOff>553132</xdr:colOff>
      <xdr:row>6</xdr:row>
      <xdr:rowOff>315577</xdr:rowOff>
    </xdr:to>
    <xdr:pic>
      <xdr:nvPicPr>
        <xdr:cNvPr id="3" name="Picture 2">
          <a:extLst>
            <a:ext uri="{FF2B5EF4-FFF2-40B4-BE49-F238E27FC236}">
              <a16:creationId xmlns:a16="http://schemas.microsoft.com/office/drawing/2014/main" id="{3193E981-5AB2-38E6-3660-FC3ABBE74169}"/>
            </a:ext>
          </a:extLst>
        </xdr:cNvPr>
        <xdr:cNvPicPr>
          <a:picLocks noChangeAspect="1"/>
        </xdr:cNvPicPr>
      </xdr:nvPicPr>
      <xdr:blipFill>
        <a:blip xmlns:r="http://schemas.openxmlformats.org/officeDocument/2006/relationships" r:embed="rId3"/>
        <a:stretch>
          <a:fillRect/>
        </a:stretch>
      </xdr:blipFill>
      <xdr:spPr>
        <a:xfrm>
          <a:off x="9272754" y="1143566"/>
          <a:ext cx="946348" cy="1919021"/>
        </a:xfrm>
        <a:prstGeom prst="rect">
          <a:avLst/>
        </a:prstGeom>
      </xdr:spPr>
    </xdr:pic>
    <xdr:clientData/>
  </xdr:twoCellAnchor>
  <xdr:twoCellAnchor editAs="oneCell">
    <xdr:from>
      <xdr:col>14</xdr:col>
      <xdr:colOff>892628</xdr:colOff>
      <xdr:row>7</xdr:row>
      <xdr:rowOff>46266</xdr:rowOff>
    </xdr:from>
    <xdr:to>
      <xdr:col>14</xdr:col>
      <xdr:colOff>1333834</xdr:colOff>
      <xdr:row>9</xdr:row>
      <xdr:rowOff>334740</xdr:rowOff>
    </xdr:to>
    <xdr:pic>
      <xdr:nvPicPr>
        <xdr:cNvPr id="4" name="Picture 3">
          <a:extLst>
            <a:ext uri="{FF2B5EF4-FFF2-40B4-BE49-F238E27FC236}">
              <a16:creationId xmlns:a16="http://schemas.microsoft.com/office/drawing/2014/main" id="{9CB086D0-1696-415B-B72D-1EF6B62B1C2A}"/>
            </a:ext>
          </a:extLst>
        </xdr:cNvPr>
        <xdr:cNvPicPr>
          <a:picLocks noChangeAspect="1"/>
        </xdr:cNvPicPr>
      </xdr:nvPicPr>
      <xdr:blipFill>
        <a:blip xmlns:r="http://schemas.openxmlformats.org/officeDocument/2006/relationships" r:embed="rId3"/>
        <a:stretch>
          <a:fillRect/>
        </a:stretch>
      </xdr:blipFill>
      <xdr:spPr>
        <a:xfrm>
          <a:off x="16225157" y="2642509"/>
          <a:ext cx="437396" cy="883378"/>
        </a:xfrm>
        <a:prstGeom prst="rect">
          <a:avLst/>
        </a:prstGeom>
      </xdr:spPr>
    </xdr:pic>
    <xdr:clientData/>
  </xdr:twoCellAnchor>
  <xdr:twoCellAnchor editAs="oneCell">
    <xdr:from>
      <xdr:col>14</xdr:col>
      <xdr:colOff>154808</xdr:colOff>
      <xdr:row>7</xdr:row>
      <xdr:rowOff>67971</xdr:rowOff>
    </xdr:from>
    <xdr:to>
      <xdr:col>14</xdr:col>
      <xdr:colOff>551434</xdr:colOff>
      <xdr:row>9</xdr:row>
      <xdr:rowOff>295910</xdr:rowOff>
    </xdr:to>
    <xdr:pic>
      <xdr:nvPicPr>
        <xdr:cNvPr id="5" name="Picture 4">
          <a:extLst>
            <a:ext uri="{FF2B5EF4-FFF2-40B4-BE49-F238E27FC236}">
              <a16:creationId xmlns:a16="http://schemas.microsoft.com/office/drawing/2014/main" id="{D60330B2-0CA7-4D55-ACD2-5299A1C5ABE3}"/>
            </a:ext>
          </a:extLst>
        </xdr:cNvPr>
        <xdr:cNvPicPr>
          <a:picLocks noChangeAspect="1"/>
        </xdr:cNvPicPr>
      </xdr:nvPicPr>
      <xdr:blipFill>
        <a:blip xmlns:r="http://schemas.openxmlformats.org/officeDocument/2006/relationships" r:embed="rId4"/>
        <a:srcRect/>
        <a:stretch/>
      </xdr:blipFill>
      <xdr:spPr>
        <a:xfrm>
          <a:off x="6003158" y="2620671"/>
          <a:ext cx="396626" cy="827379"/>
        </a:xfrm>
        <a:prstGeom prst="rect">
          <a:avLst/>
        </a:prstGeom>
      </xdr:spPr>
    </xdr:pic>
    <xdr:clientData/>
  </xdr:twoCellAnchor>
  <xdr:twoCellAnchor editAs="oneCell">
    <xdr:from>
      <xdr:col>12</xdr:col>
      <xdr:colOff>446148</xdr:colOff>
      <xdr:row>1</xdr:row>
      <xdr:rowOff>173061</xdr:rowOff>
    </xdr:from>
    <xdr:to>
      <xdr:col>14</xdr:col>
      <xdr:colOff>314325</xdr:colOff>
      <xdr:row>6</xdr:row>
      <xdr:rowOff>198120</xdr:rowOff>
    </xdr:to>
    <xdr:pic>
      <xdr:nvPicPr>
        <xdr:cNvPr id="8" name="Picture 7">
          <a:extLst>
            <a:ext uri="{FF2B5EF4-FFF2-40B4-BE49-F238E27FC236}">
              <a16:creationId xmlns:a16="http://schemas.microsoft.com/office/drawing/2014/main" id="{410AF9F2-59BE-4580-B3FF-2A007D3DEEA0}"/>
            </a:ext>
            <a:ext uri="{147F2762-F138-4A5C-976F-8EAC2B608ADB}">
              <a16:predDERef xmlns:a16="http://schemas.microsoft.com/office/drawing/2014/main" pred="{D60330B2-0CA7-4D55-ACD2-5299A1C5ABE3}"/>
            </a:ext>
          </a:extLst>
        </xdr:cNvPr>
        <xdr:cNvPicPr>
          <a:picLocks noChangeAspect="1"/>
        </xdr:cNvPicPr>
      </xdr:nvPicPr>
      <xdr:blipFill>
        <a:blip xmlns:r="http://schemas.openxmlformats.org/officeDocument/2006/relationships" r:embed="rId4"/>
        <a:srcRect/>
        <a:stretch/>
      </xdr:blipFill>
      <xdr:spPr>
        <a:xfrm>
          <a:off x="14876523" y="1236686"/>
          <a:ext cx="864492" cy="1691934"/>
        </a:xfrm>
        <a:prstGeom prst="rect">
          <a:avLst/>
        </a:prstGeom>
      </xdr:spPr>
    </xdr:pic>
    <xdr:clientData/>
  </xdr:twoCellAnchor>
  <xdr:twoCellAnchor editAs="oneCell">
    <xdr:from>
      <xdr:col>17</xdr:col>
      <xdr:colOff>24493</xdr:colOff>
      <xdr:row>9</xdr:row>
      <xdr:rowOff>174171</xdr:rowOff>
    </xdr:from>
    <xdr:to>
      <xdr:col>17</xdr:col>
      <xdr:colOff>608693</xdr:colOff>
      <xdr:row>11</xdr:row>
      <xdr:rowOff>151312</xdr:rowOff>
    </xdr:to>
    <xdr:pic>
      <xdr:nvPicPr>
        <xdr:cNvPr id="10" name="Graphic 9" descr="Arrow: Straight with solid fill">
          <a:extLst>
            <a:ext uri="{FF2B5EF4-FFF2-40B4-BE49-F238E27FC236}">
              <a16:creationId xmlns:a16="http://schemas.microsoft.com/office/drawing/2014/main" id="{29EFE39E-A71C-2828-D0A1-6720A75B33A4}"/>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0674693" y="3369128"/>
          <a:ext cx="584200" cy="579665"/>
        </a:xfrm>
        <a:prstGeom prst="rect">
          <a:avLst/>
        </a:prstGeom>
      </xdr:spPr>
    </xdr:pic>
    <xdr:clientData/>
  </xdr:twoCellAnchor>
  <xdr:twoCellAnchor editAs="oneCell">
    <xdr:from>
      <xdr:col>12</xdr:col>
      <xdr:colOff>31750</xdr:colOff>
      <xdr:row>7</xdr:row>
      <xdr:rowOff>158750</xdr:rowOff>
    </xdr:from>
    <xdr:to>
      <xdr:col>12</xdr:col>
      <xdr:colOff>619760</xdr:colOff>
      <xdr:row>9</xdr:row>
      <xdr:rowOff>143510</xdr:rowOff>
    </xdr:to>
    <xdr:pic>
      <xdr:nvPicPr>
        <xdr:cNvPr id="11" name="Graphic 10" descr="Arrow: Straight with solid fill">
          <a:extLst>
            <a:ext uri="{FF2B5EF4-FFF2-40B4-BE49-F238E27FC236}">
              <a16:creationId xmlns:a16="http://schemas.microsoft.com/office/drawing/2014/main" id="{20402AAC-1FA3-45C9-AC49-ABE102489619}"/>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4870450" y="2711450"/>
          <a:ext cx="584200" cy="584200"/>
        </a:xfrm>
        <a:prstGeom prst="rect">
          <a:avLst/>
        </a:prstGeom>
      </xdr:spPr>
    </xdr:pic>
    <xdr:clientData/>
  </xdr:twoCellAnchor>
  <xdr:twoCellAnchor editAs="oneCell">
    <xdr:from>
      <xdr:col>12</xdr:col>
      <xdr:colOff>25400</xdr:colOff>
      <xdr:row>9</xdr:row>
      <xdr:rowOff>196850</xdr:rowOff>
    </xdr:from>
    <xdr:to>
      <xdr:col>12</xdr:col>
      <xdr:colOff>609600</xdr:colOff>
      <xdr:row>11</xdr:row>
      <xdr:rowOff>181611</xdr:rowOff>
    </xdr:to>
    <xdr:pic>
      <xdr:nvPicPr>
        <xdr:cNvPr id="12" name="Graphic 11" descr="Arrow: Straight with solid fill">
          <a:extLst>
            <a:ext uri="{FF2B5EF4-FFF2-40B4-BE49-F238E27FC236}">
              <a16:creationId xmlns:a16="http://schemas.microsoft.com/office/drawing/2014/main" id="{A873FA7A-EE09-4F5C-B1E0-386A7620D0F1}"/>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4864100" y="3352800"/>
          <a:ext cx="584200" cy="584200"/>
        </a:xfrm>
        <a:prstGeom prst="rect">
          <a:avLst/>
        </a:prstGeom>
      </xdr:spPr>
    </xdr:pic>
    <xdr:clientData/>
  </xdr:twoCellAnchor>
  <xdr:twoCellAnchor editAs="oneCell">
    <xdr:from>
      <xdr:col>12</xdr:col>
      <xdr:colOff>25400</xdr:colOff>
      <xdr:row>11</xdr:row>
      <xdr:rowOff>146050</xdr:rowOff>
    </xdr:from>
    <xdr:to>
      <xdr:col>12</xdr:col>
      <xdr:colOff>609600</xdr:colOff>
      <xdr:row>13</xdr:row>
      <xdr:rowOff>124460</xdr:rowOff>
    </xdr:to>
    <xdr:pic>
      <xdr:nvPicPr>
        <xdr:cNvPr id="13" name="Graphic 12" descr="Arrow: Straight with solid fill">
          <a:extLst>
            <a:ext uri="{FF2B5EF4-FFF2-40B4-BE49-F238E27FC236}">
              <a16:creationId xmlns:a16="http://schemas.microsoft.com/office/drawing/2014/main" id="{D72AA405-C341-496C-8D78-10B2725D5A3F}"/>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9"/>
            </a:ext>
          </a:extLst>
        </a:blip>
        <a:stretch>
          <a:fillRect/>
        </a:stretch>
      </xdr:blipFill>
      <xdr:spPr>
        <a:xfrm>
          <a:off x="14319250" y="3943350"/>
          <a:ext cx="584200" cy="584200"/>
        </a:xfrm>
        <a:prstGeom prst="rect">
          <a:avLst/>
        </a:prstGeom>
      </xdr:spPr>
    </xdr:pic>
    <xdr:clientData/>
  </xdr:twoCellAnchor>
</xdr:wsDr>
</file>

<file path=xl/theme/theme1.xml><?xml version="1.0" encoding="utf-8"?>
<a:theme xmlns:a="http://schemas.openxmlformats.org/drawingml/2006/main" name="Office Theme">
  <a:themeElements>
    <a:clrScheme name="Vitaflo RenaStart">
      <a:dk1>
        <a:srgbClr val="000000"/>
      </a:dk1>
      <a:lt1>
        <a:srgbClr val="FFFFFF"/>
      </a:lt1>
      <a:dk2>
        <a:srgbClr val="44546A"/>
      </a:dk2>
      <a:lt2>
        <a:srgbClr val="E7E6E6"/>
      </a:lt2>
      <a:accent1>
        <a:srgbClr val="007F6E"/>
      </a:accent1>
      <a:accent2>
        <a:srgbClr val="EE2B74"/>
      </a:accent2>
      <a:accent3>
        <a:srgbClr val="F7931D"/>
      </a:accent3>
      <a:accent4>
        <a:srgbClr val="1F1646"/>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vitaflousa.com/products/kflo" TargetMode="External"/><Relationship Id="rId1" Type="http://schemas.openxmlformats.org/officeDocument/2006/relationships/hyperlink" Target="https://www.vitaflousa.com/products/kqui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vitaflousa.com/products/kflo" TargetMode="External"/><Relationship Id="rId1" Type="http://schemas.openxmlformats.org/officeDocument/2006/relationships/hyperlink" Target="https://www.vitaflousa.com/products/kquik" TargetMode="External"/><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367EE-2FFA-E44A-8E59-E9933E9E267A}">
  <dimension ref="A1:AE13"/>
  <sheetViews>
    <sheetView showGridLines="0" tabSelected="1" zoomScale="110" zoomScaleNormal="110" workbookViewId="0">
      <selection activeCell="A10" sqref="A10"/>
    </sheetView>
  </sheetViews>
  <sheetFormatPr defaultColWidth="0" defaultRowHeight="14.4" zeroHeight="1"/>
  <cols>
    <col min="1" max="1" width="12.15625" style="86" customWidth="1"/>
    <col min="2" max="3" width="8.83984375" style="86" customWidth="1"/>
    <col min="4" max="24" width="8.83984375" customWidth="1"/>
    <col min="25" max="25" width="8.83984375" style="86" customWidth="1"/>
    <col min="26" max="26" width="8.83984375" style="86" hidden="1" customWidth="1"/>
    <col min="27" max="31" width="0" style="86" hidden="1" customWidth="1"/>
    <col min="32" max="16384" width="8.83984375" hidden="1"/>
  </cols>
  <sheetData>
    <row r="1" spans="4:24">
      <c r="D1" s="86"/>
      <c r="E1" s="86"/>
      <c r="F1" s="86"/>
      <c r="G1" s="86"/>
      <c r="H1" s="86"/>
      <c r="I1" s="86"/>
      <c r="J1" s="86"/>
      <c r="K1" s="86"/>
      <c r="L1" s="86"/>
      <c r="M1" s="86"/>
      <c r="N1" s="86"/>
      <c r="O1" s="86"/>
      <c r="P1" s="86"/>
      <c r="Q1" s="86"/>
      <c r="R1" s="86"/>
      <c r="S1" s="86"/>
      <c r="T1" s="86"/>
      <c r="U1" s="86"/>
      <c r="V1" s="86"/>
      <c r="W1" s="86"/>
      <c r="X1" s="86"/>
    </row>
    <row r="2" spans="4:24" ht="43" customHeight="1">
      <c r="D2" s="686" t="s">
        <v>0</v>
      </c>
      <c r="E2" s="686"/>
      <c r="F2" s="686"/>
      <c r="G2" s="686"/>
      <c r="H2" s="686"/>
      <c r="I2" s="686"/>
      <c r="J2" s="686"/>
      <c r="K2" s="686"/>
      <c r="L2" s="686"/>
      <c r="M2" s="686"/>
      <c r="N2" s="686"/>
      <c r="O2" s="686"/>
      <c r="P2" s="686"/>
      <c r="Q2" s="686"/>
      <c r="R2" s="686"/>
      <c r="S2" s="686"/>
      <c r="T2" s="686"/>
      <c r="U2" s="686"/>
      <c r="V2" s="686"/>
      <c r="W2" s="686"/>
      <c r="X2" s="686"/>
    </row>
    <row r="3" spans="4:24">
      <c r="D3" s="86"/>
      <c r="E3" s="86"/>
      <c r="F3" s="86"/>
      <c r="G3" s="86"/>
      <c r="H3" s="86"/>
      <c r="I3" s="86"/>
      <c r="J3" s="86"/>
      <c r="K3" s="86"/>
      <c r="L3" s="86"/>
      <c r="M3" s="86"/>
      <c r="N3" s="86"/>
      <c r="O3" s="86"/>
      <c r="P3" s="86"/>
      <c r="Q3" s="86"/>
      <c r="R3" s="86"/>
      <c r="S3" s="86"/>
      <c r="T3" s="86"/>
      <c r="U3" s="86"/>
      <c r="V3" s="86"/>
      <c r="W3" s="86"/>
      <c r="X3" s="86"/>
    </row>
    <row r="4" spans="4:24" ht="29.65" customHeight="1">
      <c r="D4" s="687" t="s">
        <v>1</v>
      </c>
      <c r="E4" s="687"/>
      <c r="F4" s="687"/>
      <c r="G4" s="687"/>
      <c r="H4" s="687"/>
      <c r="I4" s="687"/>
      <c r="J4" s="687"/>
      <c r="K4" s="687"/>
      <c r="L4" s="687"/>
      <c r="M4" s="687"/>
      <c r="N4" s="687"/>
      <c r="O4" s="687"/>
      <c r="P4" s="687"/>
      <c r="Q4" s="687"/>
      <c r="R4" s="687"/>
      <c r="S4" s="687"/>
      <c r="T4" s="687"/>
      <c r="U4" s="687"/>
      <c r="V4" s="687"/>
      <c r="W4" s="687"/>
      <c r="X4" s="687"/>
    </row>
    <row r="5" spans="4:24" ht="28" customHeight="1">
      <c r="D5" s="90"/>
      <c r="E5" s="90"/>
      <c r="F5" s="90"/>
      <c r="G5" s="90"/>
      <c r="H5" s="90"/>
      <c r="I5" s="90"/>
      <c r="J5" s="90"/>
      <c r="K5" s="90"/>
      <c r="L5" s="90"/>
      <c r="M5" s="90"/>
      <c r="N5" s="90"/>
      <c r="O5" s="90"/>
      <c r="P5" s="90"/>
      <c r="Q5" s="685" t="s">
        <v>2</v>
      </c>
      <c r="R5" s="685"/>
      <c r="S5" s="685"/>
      <c r="T5" s="685"/>
      <c r="U5" s="685"/>
      <c r="V5" s="90"/>
      <c r="W5" s="90"/>
      <c r="X5" s="90"/>
    </row>
    <row r="6" spans="4:24" ht="100.9" customHeight="1">
      <c r="D6" s="87"/>
      <c r="E6" s="88"/>
      <c r="F6" s="88"/>
      <c r="G6" s="88"/>
      <c r="H6" s="88"/>
      <c r="I6" s="88"/>
      <c r="J6" s="88"/>
      <c r="K6" s="88"/>
      <c r="L6" s="88"/>
      <c r="M6" s="88"/>
      <c r="N6" s="88"/>
      <c r="O6" s="88"/>
      <c r="P6" s="88"/>
      <c r="Q6" s="685"/>
      <c r="R6" s="685"/>
      <c r="S6" s="685"/>
      <c r="T6" s="685"/>
      <c r="U6" s="685"/>
      <c r="V6" s="88"/>
      <c r="W6" s="88"/>
      <c r="X6" s="88"/>
    </row>
    <row r="7" spans="4:24" ht="18.3">
      <c r="D7" s="86"/>
      <c r="E7" s="89"/>
      <c r="F7" s="86"/>
      <c r="G7" s="86"/>
      <c r="H7" s="86"/>
      <c r="I7" s="86"/>
      <c r="J7" s="86"/>
      <c r="K7" s="86"/>
      <c r="L7" s="86"/>
      <c r="M7" s="86"/>
      <c r="N7" s="86"/>
      <c r="O7" s="86"/>
      <c r="P7" s="146"/>
      <c r="Q7" s="146"/>
      <c r="R7" s="683" t="s">
        <v>3</v>
      </c>
      <c r="S7" s="139"/>
      <c r="T7" s="139"/>
      <c r="U7" s="139"/>
      <c r="V7" s="139"/>
      <c r="W7" s="86"/>
      <c r="X7" s="86"/>
    </row>
    <row r="8" spans="4:24" ht="18.3">
      <c r="D8" s="86"/>
      <c r="E8" s="86"/>
      <c r="F8" s="86"/>
      <c r="G8" s="86"/>
      <c r="H8" s="86"/>
      <c r="I8" s="86"/>
      <c r="J8" s="86"/>
      <c r="K8" s="86"/>
      <c r="L8" s="86"/>
      <c r="M8" s="86"/>
      <c r="N8" s="86"/>
      <c r="O8" s="86"/>
      <c r="P8" s="146"/>
      <c r="Q8" s="146"/>
      <c r="R8" s="684" t="s">
        <v>4</v>
      </c>
      <c r="S8" s="140"/>
      <c r="T8" s="140"/>
      <c r="U8" s="140"/>
      <c r="V8" s="140"/>
      <c r="W8" s="86"/>
      <c r="X8" s="86"/>
    </row>
    <row r="9" spans="4:24">
      <c r="D9" s="86"/>
      <c r="E9" s="86"/>
      <c r="F9" s="86"/>
      <c r="G9" s="86"/>
      <c r="H9" s="86"/>
      <c r="I9" s="86"/>
      <c r="J9" s="86"/>
      <c r="K9" s="86"/>
      <c r="L9" s="86"/>
      <c r="M9" s="86"/>
      <c r="N9" s="86"/>
      <c r="O9" s="86"/>
      <c r="P9" s="86"/>
      <c r="Q9" s="86"/>
      <c r="R9" s="86"/>
      <c r="S9" s="86"/>
      <c r="T9" s="86"/>
      <c r="U9" s="86"/>
      <c r="V9" s="86"/>
      <c r="W9" s="86"/>
      <c r="X9" s="86"/>
    </row>
    <row r="10" spans="4:24" ht="44.25" customHeight="1">
      <c r="D10" s="86"/>
      <c r="E10" s="86"/>
      <c r="F10" s="86"/>
      <c r="G10" s="86"/>
      <c r="H10" s="86"/>
      <c r="I10" s="86"/>
      <c r="J10" s="86"/>
      <c r="K10" s="86"/>
      <c r="L10" s="86"/>
      <c r="M10" s="86"/>
      <c r="N10" s="86"/>
      <c r="O10" s="86"/>
      <c r="P10" s="86"/>
      <c r="Q10" s="86"/>
      <c r="R10" s="86"/>
      <c r="S10" s="86"/>
      <c r="T10" s="86"/>
      <c r="U10" s="86"/>
      <c r="V10" s="86"/>
      <c r="W10" s="86"/>
      <c r="X10" s="86"/>
    </row>
    <row r="11" spans="4:24" ht="53.25" hidden="1" customHeight="1">
      <c r="D11" s="86"/>
      <c r="E11" s="86"/>
      <c r="F11" s="86"/>
      <c r="G11" s="86"/>
      <c r="H11" s="86"/>
      <c r="I11" s="86"/>
      <c r="J11" s="86"/>
      <c r="K11" s="86"/>
      <c r="L11" s="86"/>
      <c r="M11" s="86"/>
      <c r="N11" s="86"/>
      <c r="O11" s="86"/>
      <c r="P11" s="86"/>
      <c r="Q11" s="86"/>
      <c r="R11" s="86"/>
      <c r="S11" s="86"/>
      <c r="T11" s="86"/>
      <c r="U11" s="86"/>
      <c r="V11" s="86"/>
      <c r="W11" s="86"/>
      <c r="X11" s="86"/>
    </row>
    <row r="12" spans="4:24" ht="39" hidden="1" customHeight="1">
      <c r="D12" s="86"/>
      <c r="E12" s="86"/>
      <c r="F12" s="86"/>
      <c r="G12" s="86"/>
      <c r="H12" s="86"/>
      <c r="I12" s="86"/>
      <c r="J12" s="86"/>
      <c r="K12" s="86"/>
      <c r="L12" s="86"/>
      <c r="M12" s="86"/>
      <c r="N12" s="86"/>
      <c r="O12" s="86"/>
      <c r="P12" s="86"/>
      <c r="Q12" s="86"/>
      <c r="R12" s="86"/>
      <c r="S12" s="86"/>
      <c r="T12" s="86"/>
      <c r="U12" s="86"/>
      <c r="V12" s="86"/>
      <c r="W12" s="86"/>
      <c r="X12" s="86"/>
    </row>
    <row r="13" spans="4:24" ht="39" hidden="1" customHeight="1">
      <c r="D13" s="86"/>
      <c r="E13" s="86"/>
      <c r="F13" s="86"/>
      <c r="G13" s="86"/>
      <c r="H13" s="86"/>
      <c r="I13" s="86"/>
      <c r="J13" s="86"/>
      <c r="K13" s="86"/>
      <c r="L13" s="86"/>
      <c r="M13" s="86"/>
      <c r="N13" s="86"/>
      <c r="O13" s="86"/>
      <c r="P13" s="86"/>
      <c r="Q13" s="86"/>
      <c r="R13" s="86"/>
      <c r="S13" s="86"/>
      <c r="T13" s="86"/>
      <c r="U13" s="86"/>
      <c r="V13" s="86"/>
      <c r="W13" s="86"/>
      <c r="X13" s="86"/>
    </row>
  </sheetData>
  <sheetProtection algorithmName="SHA-512" hashValue="OugdnLw4non5CjKyrAnslXrFoFP6OzGWh/mpHXJ7OHj821pRLQGE8Y2dO6t0ffy/q+kglZBZygGOOFLbYMHXxg==" saltValue="DpoaNx90NeqDtlHjpOVGzQ==" spinCount="100000" sheet="1" objects="1" scenarios="1" selectLockedCells="1"/>
  <mergeCells count="3">
    <mergeCell ref="Q5:U6"/>
    <mergeCell ref="D2:X2"/>
    <mergeCell ref="D4:X4"/>
  </mergeCells>
  <hyperlinks>
    <hyperlink ref="R8:U8" r:id="rId1" display="• US K·Quik product information" xr:uid="{03A94591-AE35-45B8-B85D-919D4B1EFB32}"/>
    <hyperlink ref="R7:U7" r:id="rId2" display="• US K·Flo product information" xr:uid="{41641385-6259-4CE5-BC4C-7F614F59B9D9}"/>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D2172"/>
  </sheetPr>
  <dimension ref="A1:XFC62"/>
  <sheetViews>
    <sheetView showGridLines="0" zoomScale="70" zoomScaleNormal="70" zoomScalePageLayoutView="125" workbookViewId="0">
      <pane xSplit="2" ySplit="6" topLeftCell="C7" activePane="bottomRight" state="frozen"/>
      <selection pane="topRight" activeCell="C1" sqref="C1"/>
      <selection pane="bottomLeft" activeCell="A7" sqref="A7"/>
      <selection pane="bottomRight" activeCell="B4" sqref="B4"/>
    </sheetView>
  </sheetViews>
  <sheetFormatPr defaultColWidth="0" defaultRowHeight="13.8" zeroHeight="1"/>
  <cols>
    <col min="1" max="1" width="56.41796875" style="2" customWidth="1"/>
    <col min="2" max="2" width="12.41796875" style="4" customWidth="1"/>
    <col min="3" max="4" width="9.15625" style="1" customWidth="1"/>
    <col min="5" max="6" width="9.68359375" style="1" customWidth="1"/>
    <col min="7" max="13" width="8.83984375" style="1" customWidth="1"/>
    <col min="14" max="14" width="8.41796875" style="1" customWidth="1"/>
    <col min="15" max="18" width="8.83984375" style="1" customWidth="1"/>
    <col min="19" max="19" width="9.41796875" style="1" customWidth="1"/>
    <col min="20" max="20" width="9.26171875" style="1" customWidth="1"/>
    <col min="21" max="26" width="8.83984375" style="1" customWidth="1"/>
    <col min="27" max="28" width="9.41796875" style="1" customWidth="1"/>
    <col min="29" max="33" width="8.83984375" style="1" customWidth="1"/>
    <col min="34" max="34" width="10.26171875" style="1" customWidth="1"/>
    <col min="35" max="35" width="9.83984375" style="1" customWidth="1"/>
    <col min="36" max="36" width="9.41796875" style="1" customWidth="1"/>
    <col min="37" max="46" width="8.83984375" style="1" customWidth="1"/>
    <col min="47" max="47" width="8.83984375" style="1" hidden="1" customWidth="1"/>
    <col min="48" max="49" width="0" style="1" hidden="1" customWidth="1"/>
    <col min="50" max="16383" width="8.83984375" style="1" hidden="1"/>
    <col min="16384" max="16384" width="0.41796875" style="1" hidden="1" customWidth="1"/>
  </cols>
  <sheetData>
    <row r="1" spans="1:47" s="3" customFormat="1" ht="47.5" customHeight="1">
      <c r="A1" s="147"/>
      <c r="B1" s="186"/>
      <c r="C1" s="699" t="s">
        <v>5</v>
      </c>
      <c r="D1" s="699"/>
      <c r="E1" s="699"/>
      <c r="F1" s="699"/>
      <c r="G1" s="699"/>
      <c r="H1" s="699"/>
      <c r="I1" s="699"/>
      <c r="J1" s="699"/>
      <c r="K1" s="699"/>
      <c r="L1" s="699"/>
      <c r="M1" s="699"/>
      <c r="N1" s="699"/>
      <c r="O1" s="699"/>
      <c r="P1" s="699"/>
      <c r="Q1" s="699"/>
      <c r="R1" s="699"/>
      <c r="S1" s="699"/>
      <c r="T1" s="699"/>
      <c r="U1" s="699"/>
      <c r="V1" s="699"/>
      <c r="W1" s="699"/>
      <c r="X1" s="699"/>
      <c r="Y1" s="699"/>
      <c r="Z1" s="699"/>
      <c r="AA1" s="187"/>
      <c r="AB1" s="187"/>
      <c r="AC1" s="187"/>
      <c r="AD1" s="187"/>
      <c r="AE1" s="187"/>
      <c r="AF1" s="187"/>
      <c r="AG1" s="187"/>
      <c r="AH1" s="187"/>
      <c r="AI1" s="187"/>
      <c r="AJ1" s="187"/>
      <c r="AK1" s="187"/>
      <c r="AL1" s="187"/>
      <c r="AM1" s="187"/>
      <c r="AN1" s="187"/>
      <c r="AO1" s="187"/>
      <c r="AP1" s="187"/>
      <c r="AQ1" s="187"/>
      <c r="AR1" s="187"/>
      <c r="AS1" s="187"/>
      <c r="AT1" s="187"/>
    </row>
    <row r="2" spans="1:47" s="21" customFormat="1" ht="61.5" customHeight="1">
      <c r="A2" s="188"/>
      <c r="B2" s="189"/>
      <c r="C2" s="700" t="s">
        <v>167</v>
      </c>
      <c r="D2" s="701"/>
      <c r="E2" s="701"/>
      <c r="F2" s="701"/>
      <c r="G2" s="701"/>
      <c r="H2" s="701"/>
      <c r="I2" s="701"/>
      <c r="J2" s="701"/>
      <c r="K2" s="701"/>
      <c r="L2" s="701"/>
      <c r="M2" s="701"/>
      <c r="N2" s="701"/>
      <c r="O2" s="701"/>
      <c r="P2" s="701"/>
      <c r="Q2" s="701"/>
      <c r="R2" s="701"/>
      <c r="S2" s="701"/>
      <c r="T2" s="701"/>
      <c r="U2" s="701"/>
      <c r="V2" s="701"/>
      <c r="W2" s="701"/>
      <c r="X2" s="701"/>
      <c r="Y2" s="701"/>
      <c r="Z2" s="701"/>
      <c r="AA2" s="188"/>
      <c r="AB2" s="698" t="s">
        <v>6</v>
      </c>
      <c r="AC2" s="698"/>
      <c r="AD2" s="698"/>
      <c r="AE2" s="698"/>
      <c r="AF2" s="698"/>
      <c r="AG2" s="698"/>
      <c r="AH2" s="698"/>
      <c r="AI2" s="698"/>
      <c r="AJ2" s="188"/>
      <c r="AK2" s="691" t="s">
        <v>7</v>
      </c>
      <c r="AL2" s="691"/>
      <c r="AM2" s="691"/>
      <c r="AN2" s="691"/>
      <c r="AO2" s="691"/>
      <c r="AP2" s="691"/>
      <c r="AQ2" s="190"/>
      <c r="AR2" s="190"/>
      <c r="AS2" s="188"/>
      <c r="AT2" s="188"/>
    </row>
    <row r="3" spans="1:47" s="11" customFormat="1" ht="49.5" customHeight="1">
      <c r="A3" s="191"/>
      <c r="B3" s="192"/>
      <c r="C3" s="702" t="s">
        <v>8</v>
      </c>
      <c r="D3" s="702"/>
      <c r="E3" s="702"/>
      <c r="F3" s="702"/>
      <c r="G3" s="702"/>
      <c r="H3" s="702"/>
      <c r="I3" s="702"/>
      <c r="J3" s="702"/>
      <c r="K3" s="702"/>
      <c r="L3" s="702"/>
      <c r="M3" s="702"/>
      <c r="N3" s="702"/>
      <c r="O3" s="702"/>
      <c r="P3" s="702"/>
      <c r="Q3" s="702"/>
      <c r="R3" s="702"/>
      <c r="S3" s="702"/>
      <c r="T3" s="702"/>
      <c r="U3" s="702"/>
      <c r="V3" s="702"/>
      <c r="W3" s="702"/>
      <c r="X3" s="702"/>
      <c r="Y3" s="702"/>
      <c r="Z3" s="702"/>
      <c r="AA3" s="191"/>
      <c r="AB3" s="698"/>
      <c r="AC3" s="698"/>
      <c r="AD3" s="698"/>
      <c r="AE3" s="698"/>
      <c r="AF3" s="698"/>
      <c r="AG3" s="698"/>
      <c r="AH3" s="698"/>
      <c r="AI3" s="698"/>
      <c r="AJ3" s="191"/>
      <c r="AK3" s="691"/>
      <c r="AL3" s="691"/>
      <c r="AM3" s="691"/>
      <c r="AN3" s="691"/>
      <c r="AO3" s="691"/>
      <c r="AP3" s="691"/>
      <c r="AQ3" s="193"/>
      <c r="AR3" s="193"/>
      <c r="AS3" s="191"/>
      <c r="AT3" s="191"/>
    </row>
    <row r="4" spans="1:47" s="9" customFormat="1" ht="35.85" customHeight="1">
      <c r="A4" s="194" t="s">
        <v>9</v>
      </c>
      <c r="B4" s="5">
        <v>375</v>
      </c>
      <c r="C4" s="195"/>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row>
    <row r="5" spans="1:47" s="9" customFormat="1" ht="35.85" customHeight="1" thickBot="1">
      <c r="A5" s="197" t="s">
        <v>10</v>
      </c>
      <c r="B5" s="198">
        <f>B4/1.5</f>
        <v>250</v>
      </c>
      <c r="C5" s="19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row>
    <row r="6" spans="1:47" s="10" customFormat="1" ht="49.9" customHeight="1" thickTop="1" thickBot="1">
      <c r="A6" s="197" t="s">
        <v>11</v>
      </c>
      <c r="B6" s="57">
        <f>B5/250</f>
        <v>1</v>
      </c>
      <c r="C6" s="705" t="s">
        <v>12</v>
      </c>
      <c r="D6" s="706"/>
      <c r="E6" s="703" t="s">
        <v>13</v>
      </c>
      <c r="F6" s="704"/>
      <c r="G6" s="709" t="s">
        <v>14</v>
      </c>
      <c r="H6" s="710"/>
      <c r="I6" s="707" t="s">
        <v>15</v>
      </c>
      <c r="J6" s="708"/>
      <c r="K6" s="725" t="s">
        <v>16</v>
      </c>
      <c r="L6" s="726"/>
      <c r="M6" s="726"/>
      <c r="N6" s="727"/>
      <c r="O6" s="711" t="s">
        <v>17</v>
      </c>
      <c r="P6" s="711"/>
      <c r="Q6" s="711"/>
      <c r="R6" s="711"/>
      <c r="S6" s="714" t="s">
        <v>18</v>
      </c>
      <c r="T6" s="715"/>
      <c r="U6" s="715"/>
      <c r="V6" s="716"/>
      <c r="W6" s="712" t="s">
        <v>19</v>
      </c>
      <c r="X6" s="712"/>
      <c r="Y6" s="712"/>
      <c r="Z6" s="712"/>
      <c r="AA6" s="712"/>
      <c r="AB6" s="712"/>
      <c r="AC6" s="712"/>
      <c r="AD6" s="713"/>
      <c r="AE6" s="688" t="s">
        <v>20</v>
      </c>
      <c r="AF6" s="689"/>
      <c r="AG6" s="689"/>
      <c r="AH6" s="689"/>
      <c r="AI6" s="689"/>
      <c r="AJ6" s="689"/>
      <c r="AK6" s="689"/>
      <c r="AL6" s="690"/>
      <c r="AM6" s="692" t="s">
        <v>21</v>
      </c>
      <c r="AN6" s="693"/>
      <c r="AO6" s="693"/>
      <c r="AP6" s="694"/>
      <c r="AQ6" s="695" t="s">
        <v>22</v>
      </c>
      <c r="AR6" s="696"/>
      <c r="AS6" s="696"/>
      <c r="AT6" s="697"/>
    </row>
    <row r="7" spans="1:47" s="9" customFormat="1" ht="77.849999999999994" customHeight="1" thickBot="1">
      <c r="A7" s="719" t="s">
        <v>23</v>
      </c>
      <c r="B7" s="720"/>
      <c r="C7" s="199" t="s">
        <v>24</v>
      </c>
      <c r="D7" s="200" t="s">
        <v>25</v>
      </c>
      <c r="E7" s="201" t="s">
        <v>24</v>
      </c>
      <c r="F7" s="202" t="s">
        <v>25</v>
      </c>
      <c r="G7" s="203" t="s">
        <v>24</v>
      </c>
      <c r="H7" s="204" t="s">
        <v>25</v>
      </c>
      <c r="I7" s="205" t="s">
        <v>24</v>
      </c>
      <c r="J7" s="206" t="s">
        <v>25</v>
      </c>
      <c r="K7" s="207" t="s">
        <v>26</v>
      </c>
      <c r="L7" s="208" t="s">
        <v>27</v>
      </c>
      <c r="M7" s="209" t="s">
        <v>28</v>
      </c>
      <c r="N7" s="210" t="s">
        <v>29</v>
      </c>
      <c r="O7" s="211" t="s">
        <v>30</v>
      </c>
      <c r="P7" s="208" t="s">
        <v>27</v>
      </c>
      <c r="Q7" s="209" t="s">
        <v>28</v>
      </c>
      <c r="R7" s="212" t="s">
        <v>31</v>
      </c>
      <c r="S7" s="213" t="s">
        <v>32</v>
      </c>
      <c r="T7" s="214" t="s">
        <v>33</v>
      </c>
      <c r="U7" s="215" t="s">
        <v>34</v>
      </c>
      <c r="V7" s="216" t="s">
        <v>35</v>
      </c>
      <c r="W7" s="217" t="s">
        <v>36</v>
      </c>
      <c r="X7" s="218" t="s">
        <v>37</v>
      </c>
      <c r="Y7" s="219" t="s">
        <v>38</v>
      </c>
      <c r="Z7" s="220" t="s">
        <v>39</v>
      </c>
      <c r="AA7" s="221" t="s">
        <v>40</v>
      </c>
      <c r="AB7" s="222" t="s">
        <v>41</v>
      </c>
      <c r="AC7" s="223" t="s">
        <v>42</v>
      </c>
      <c r="AD7" s="224" t="s">
        <v>43</v>
      </c>
      <c r="AE7" s="225" t="s">
        <v>44</v>
      </c>
      <c r="AF7" s="218" t="s">
        <v>37</v>
      </c>
      <c r="AG7" s="219" t="s">
        <v>45</v>
      </c>
      <c r="AH7" s="220" t="s">
        <v>31</v>
      </c>
      <c r="AI7" s="221" t="s">
        <v>46</v>
      </c>
      <c r="AJ7" s="222" t="s">
        <v>41</v>
      </c>
      <c r="AK7" s="223" t="s">
        <v>42</v>
      </c>
      <c r="AL7" s="224" t="s">
        <v>43</v>
      </c>
      <c r="AM7" s="225" t="s">
        <v>36</v>
      </c>
      <c r="AN7" s="218" t="s">
        <v>37</v>
      </c>
      <c r="AO7" s="219" t="s">
        <v>45</v>
      </c>
      <c r="AP7" s="220" t="s">
        <v>31</v>
      </c>
      <c r="AQ7" s="225" t="s">
        <v>36</v>
      </c>
      <c r="AR7" s="218" t="s">
        <v>37</v>
      </c>
      <c r="AS7" s="219" t="s">
        <v>45</v>
      </c>
      <c r="AT7" s="220" t="s">
        <v>31</v>
      </c>
    </row>
    <row r="8" spans="1:47" s="13" customFormat="1" ht="15">
      <c r="A8" s="503" t="s">
        <v>47</v>
      </c>
      <c r="B8" s="504">
        <f>B4/150*3.4</f>
        <v>8.5</v>
      </c>
      <c r="C8" s="505">
        <v>9.1</v>
      </c>
      <c r="D8" s="506">
        <f>B8/C8</f>
        <v>0.93406593406593408</v>
      </c>
      <c r="E8" s="507">
        <v>11</v>
      </c>
      <c r="F8" s="508">
        <f>B8/E8</f>
        <v>0.77272727272727271</v>
      </c>
      <c r="G8" s="509">
        <v>13</v>
      </c>
      <c r="H8" s="508">
        <f>B8/G8</f>
        <v>0.65384615384615385</v>
      </c>
      <c r="I8" s="509">
        <v>19</v>
      </c>
      <c r="J8" s="510">
        <f>B8/I8</f>
        <v>0.44736842105263158</v>
      </c>
      <c r="K8" s="511">
        <v>34</v>
      </c>
      <c r="L8" s="512">
        <f>B8/K8</f>
        <v>0.25</v>
      </c>
      <c r="M8" s="513">
        <v>34</v>
      </c>
      <c r="N8" s="514">
        <f>B8/M8</f>
        <v>0.25</v>
      </c>
      <c r="O8" s="515">
        <v>52</v>
      </c>
      <c r="P8" s="68">
        <f>B8/O8</f>
        <v>0.16346153846153846</v>
      </c>
      <c r="Q8" s="513">
        <v>46</v>
      </c>
      <c r="R8" s="69">
        <f>B8/Q8</f>
        <v>0.18478260869565216</v>
      </c>
      <c r="S8" s="511">
        <v>77</v>
      </c>
      <c r="T8" s="68">
        <f>B8/S8</f>
        <v>0.11038961038961038</v>
      </c>
      <c r="U8" s="513">
        <v>77</v>
      </c>
      <c r="V8" s="70">
        <f>B8/U8</f>
        <v>0.11038961038961038</v>
      </c>
      <c r="W8" s="515">
        <v>56</v>
      </c>
      <c r="X8" s="68">
        <f>B8/W8</f>
        <v>0.15178571428571427</v>
      </c>
      <c r="Y8" s="513">
        <v>46</v>
      </c>
      <c r="Z8" s="68">
        <f>B8/Y8</f>
        <v>0.18478260869565216</v>
      </c>
      <c r="AA8" s="513">
        <v>77</v>
      </c>
      <c r="AB8" s="68">
        <f>B8/AA8</f>
        <v>0.11038961038961038</v>
      </c>
      <c r="AC8" s="513">
        <v>77</v>
      </c>
      <c r="AD8" s="68">
        <f>B8/AC8</f>
        <v>0.11038961038961038</v>
      </c>
      <c r="AE8" s="513">
        <v>56</v>
      </c>
      <c r="AF8" s="68">
        <f>B8/AE8</f>
        <v>0.15178571428571427</v>
      </c>
      <c r="AG8" s="513">
        <v>46</v>
      </c>
      <c r="AH8" s="68">
        <f>B8/AG8</f>
        <v>0.18478260869565216</v>
      </c>
      <c r="AI8" s="513">
        <v>77</v>
      </c>
      <c r="AJ8" s="68">
        <f>B8/AI8</f>
        <v>0.11038961038961038</v>
      </c>
      <c r="AK8" s="513">
        <v>77</v>
      </c>
      <c r="AL8" s="68">
        <f>B8/AK8</f>
        <v>0.11038961038961038</v>
      </c>
      <c r="AM8" s="513">
        <v>56</v>
      </c>
      <c r="AN8" s="68">
        <f>B8/AM8</f>
        <v>0.15178571428571427</v>
      </c>
      <c r="AO8" s="513">
        <v>46</v>
      </c>
      <c r="AP8" s="68">
        <f>B8/AO8</f>
        <v>0.18478260869565216</v>
      </c>
      <c r="AQ8" s="513">
        <v>56</v>
      </c>
      <c r="AR8" s="68">
        <f>B8/AQ8</f>
        <v>0.15178571428571427</v>
      </c>
      <c r="AS8" s="513">
        <v>46</v>
      </c>
      <c r="AT8" s="68">
        <f>B8/AS8</f>
        <v>0.18478260869565216</v>
      </c>
    </row>
    <row r="9" spans="1:47" s="14" customFormat="1" ht="15">
      <c r="A9" s="516" t="s">
        <v>48</v>
      </c>
      <c r="B9" s="517">
        <f>B4/150*14.7</f>
        <v>36.75</v>
      </c>
      <c r="C9" s="518">
        <v>31</v>
      </c>
      <c r="D9" s="519">
        <f>B9/C9</f>
        <v>1.185483870967742</v>
      </c>
      <c r="E9" s="520">
        <v>30</v>
      </c>
      <c r="F9" s="521">
        <f>B9/E9</f>
        <v>1.2250000000000001</v>
      </c>
      <c r="G9" s="522"/>
      <c r="H9" s="521"/>
      <c r="I9" s="522"/>
      <c r="J9" s="523"/>
      <c r="K9" s="524"/>
      <c r="L9" s="525"/>
      <c r="M9" s="526"/>
      <c r="N9" s="527"/>
      <c r="O9" s="528"/>
      <c r="P9" s="71"/>
      <c r="Q9" s="526"/>
      <c r="R9" s="529"/>
      <c r="S9" s="524"/>
      <c r="T9" s="530"/>
      <c r="U9" s="526"/>
      <c r="V9" s="531"/>
      <c r="W9" s="528"/>
      <c r="X9" s="71"/>
      <c r="Y9" s="526"/>
      <c r="Z9" s="530"/>
      <c r="AA9" s="526"/>
      <c r="AB9" s="530"/>
      <c r="AC9" s="526"/>
      <c r="AD9" s="530"/>
      <c r="AE9" s="526"/>
      <c r="AF9" s="71"/>
      <c r="AG9" s="526"/>
      <c r="AH9" s="530"/>
      <c r="AI9" s="526"/>
      <c r="AJ9" s="530"/>
      <c r="AK9" s="526"/>
      <c r="AL9" s="530"/>
      <c r="AM9" s="526"/>
      <c r="AN9" s="530"/>
      <c r="AO9" s="526"/>
      <c r="AP9" s="530"/>
      <c r="AQ9" s="526"/>
      <c r="AR9" s="530"/>
      <c r="AS9" s="526"/>
      <c r="AT9" s="71"/>
    </row>
    <row r="10" spans="1:47" s="13" customFormat="1" ht="15">
      <c r="A10" s="532" t="s">
        <v>49</v>
      </c>
      <c r="B10" s="533">
        <f>B4/150*1.6</f>
        <v>4</v>
      </c>
      <c r="C10" s="534">
        <v>60</v>
      </c>
      <c r="D10" s="393">
        <f>B10/C10</f>
        <v>6.6666666666666666E-2</v>
      </c>
      <c r="E10" s="535">
        <v>95</v>
      </c>
      <c r="F10" s="536">
        <f>B10/E10</f>
        <v>4.2105263157894736E-2</v>
      </c>
      <c r="G10" s="537">
        <v>130</v>
      </c>
      <c r="H10" s="536">
        <f>B10/G10</f>
        <v>3.0769230769230771E-2</v>
      </c>
      <c r="I10" s="538">
        <v>130</v>
      </c>
      <c r="J10" s="539">
        <f>B10/I10</f>
        <v>3.0769230769230771E-2</v>
      </c>
      <c r="K10" s="540">
        <v>130</v>
      </c>
      <c r="L10" s="541">
        <f>B10/K10</f>
        <v>3.0769230769230771E-2</v>
      </c>
      <c r="M10" s="542">
        <v>130</v>
      </c>
      <c r="N10" s="543">
        <f>B10/M10</f>
        <v>3.0769230769230771E-2</v>
      </c>
      <c r="O10" s="544">
        <v>130</v>
      </c>
      <c r="P10" s="72">
        <f>B10/O10</f>
        <v>3.0769230769230771E-2</v>
      </c>
      <c r="Q10" s="542">
        <v>130</v>
      </c>
      <c r="R10" s="73">
        <f>B10/Q10</f>
        <v>3.0769230769230771E-2</v>
      </c>
      <c r="S10" s="540">
        <v>175</v>
      </c>
      <c r="T10" s="72">
        <f>B10/S10</f>
        <v>2.2857142857142857E-2</v>
      </c>
      <c r="U10" s="542">
        <v>210</v>
      </c>
      <c r="V10" s="74">
        <f>B10/U10</f>
        <v>1.9047619047619049E-2</v>
      </c>
      <c r="W10" s="544">
        <v>130</v>
      </c>
      <c r="X10" s="72">
        <f>B10/W10</f>
        <v>3.0769230769230771E-2</v>
      </c>
      <c r="Y10" s="542">
        <v>130</v>
      </c>
      <c r="Z10" s="72">
        <f>B10/Y10</f>
        <v>3.0769230769230771E-2</v>
      </c>
      <c r="AA10" s="542">
        <v>175</v>
      </c>
      <c r="AB10" s="72">
        <f>B10/AA10</f>
        <v>2.2857142857142857E-2</v>
      </c>
      <c r="AC10" s="542">
        <v>210</v>
      </c>
      <c r="AD10" s="72">
        <f>B10/AC10</f>
        <v>1.9047619047619049E-2</v>
      </c>
      <c r="AE10" s="542">
        <v>130</v>
      </c>
      <c r="AF10" s="72">
        <f>B10/AE10</f>
        <v>3.0769230769230771E-2</v>
      </c>
      <c r="AG10" s="542">
        <v>130</v>
      </c>
      <c r="AH10" s="72">
        <f>B10/AG10</f>
        <v>3.0769230769230771E-2</v>
      </c>
      <c r="AI10" s="542">
        <v>175</v>
      </c>
      <c r="AJ10" s="72">
        <f>B10/AI10</f>
        <v>2.2857142857142857E-2</v>
      </c>
      <c r="AK10" s="542">
        <v>210</v>
      </c>
      <c r="AL10" s="72">
        <f>B10/AK10</f>
        <v>1.9047619047619049E-2</v>
      </c>
      <c r="AM10" s="542">
        <v>130</v>
      </c>
      <c r="AN10" s="72">
        <f>B10/AM10</f>
        <v>3.0769230769230771E-2</v>
      </c>
      <c r="AO10" s="542">
        <v>130</v>
      </c>
      <c r="AP10" s="72">
        <f>B10/AO10</f>
        <v>3.0769230769230771E-2</v>
      </c>
      <c r="AQ10" s="542">
        <v>130</v>
      </c>
      <c r="AR10" s="72">
        <f>B10/AQ10</f>
        <v>3.0769230769230771E-2</v>
      </c>
      <c r="AS10" s="542">
        <v>130</v>
      </c>
      <c r="AT10" s="72">
        <f>B10/AS10</f>
        <v>3.0769230769230771E-2</v>
      </c>
    </row>
    <row r="11" spans="1:47" s="16" customFormat="1" ht="15">
      <c r="A11" s="545" t="s">
        <v>50</v>
      </c>
      <c r="B11" s="546">
        <f>B4/150*0.3</f>
        <v>0.75</v>
      </c>
      <c r="C11" s="547" t="s">
        <v>51</v>
      </c>
      <c r="D11" s="548" t="s">
        <v>51</v>
      </c>
      <c r="E11" s="547" t="s">
        <v>51</v>
      </c>
      <c r="F11" s="548" t="s">
        <v>51</v>
      </c>
      <c r="G11" s="547" t="s">
        <v>51</v>
      </c>
      <c r="H11" s="548" t="s">
        <v>51</v>
      </c>
      <c r="I11" s="547" t="s">
        <v>51</v>
      </c>
      <c r="J11" s="548" t="s">
        <v>51</v>
      </c>
      <c r="K11" s="547" t="s">
        <v>51</v>
      </c>
      <c r="L11" s="549" t="s">
        <v>51</v>
      </c>
      <c r="M11" s="549" t="s">
        <v>51</v>
      </c>
      <c r="N11" s="548" t="s">
        <v>51</v>
      </c>
      <c r="O11" s="550" t="s">
        <v>51</v>
      </c>
      <c r="P11" s="549" t="s">
        <v>51</v>
      </c>
      <c r="Q11" s="549" t="s">
        <v>51</v>
      </c>
      <c r="R11" s="551" t="s">
        <v>51</v>
      </c>
      <c r="S11" s="547" t="s">
        <v>51</v>
      </c>
      <c r="T11" s="549" t="s">
        <v>51</v>
      </c>
      <c r="U11" s="549" t="s">
        <v>51</v>
      </c>
      <c r="V11" s="548" t="s">
        <v>51</v>
      </c>
      <c r="W11" s="550" t="s">
        <v>51</v>
      </c>
      <c r="X11" s="549" t="s">
        <v>51</v>
      </c>
      <c r="Y11" s="549" t="s">
        <v>51</v>
      </c>
      <c r="Z11" s="549" t="s">
        <v>51</v>
      </c>
      <c r="AA11" s="549" t="s">
        <v>51</v>
      </c>
      <c r="AB11" s="549" t="s">
        <v>51</v>
      </c>
      <c r="AC11" s="549" t="s">
        <v>51</v>
      </c>
      <c r="AD11" s="549" t="s">
        <v>51</v>
      </c>
      <c r="AE11" s="549" t="s">
        <v>51</v>
      </c>
      <c r="AF11" s="549" t="s">
        <v>51</v>
      </c>
      <c r="AG11" s="549" t="s">
        <v>51</v>
      </c>
      <c r="AH11" s="549" t="s">
        <v>51</v>
      </c>
      <c r="AI11" s="549" t="s">
        <v>51</v>
      </c>
      <c r="AJ11" s="549" t="s">
        <v>51</v>
      </c>
      <c r="AK11" s="549" t="s">
        <v>51</v>
      </c>
      <c r="AL11" s="549" t="s">
        <v>51</v>
      </c>
      <c r="AM11" s="549" t="s">
        <v>51</v>
      </c>
      <c r="AN11" s="549" t="s">
        <v>51</v>
      </c>
      <c r="AO11" s="549" t="s">
        <v>51</v>
      </c>
      <c r="AP11" s="549" t="s">
        <v>51</v>
      </c>
      <c r="AQ11" s="549" t="s">
        <v>51</v>
      </c>
      <c r="AR11" s="549" t="s">
        <v>51</v>
      </c>
      <c r="AS11" s="549" t="s">
        <v>51</v>
      </c>
      <c r="AT11" s="549" t="s">
        <v>51</v>
      </c>
      <c r="AU11" s="15"/>
    </row>
    <row r="12" spans="1:47" s="18" customFormat="1" ht="15">
      <c r="A12" s="532" t="s">
        <v>52</v>
      </c>
      <c r="B12" s="552">
        <f>B4/375*3.2</f>
        <v>3.2</v>
      </c>
      <c r="C12" s="534" t="s">
        <v>53</v>
      </c>
      <c r="D12" s="393"/>
      <c r="E12" s="534" t="s">
        <v>53</v>
      </c>
      <c r="F12" s="395"/>
      <c r="G12" s="553">
        <v>19</v>
      </c>
      <c r="H12" s="536">
        <f>B12/G12</f>
        <v>0.16842105263157894</v>
      </c>
      <c r="I12" s="553">
        <v>25</v>
      </c>
      <c r="J12" s="539">
        <f>B12/I12</f>
        <v>0.128</v>
      </c>
      <c r="K12" s="554">
        <v>31</v>
      </c>
      <c r="L12" s="541">
        <f>B12/K12</f>
        <v>0.1032258064516129</v>
      </c>
      <c r="M12" s="555">
        <v>26</v>
      </c>
      <c r="N12" s="543">
        <f>B12/M12</f>
        <v>0.12307692307692308</v>
      </c>
      <c r="O12" s="556">
        <v>38</v>
      </c>
      <c r="P12" s="72">
        <f>B12/O12</f>
        <v>8.4210526315789472E-2</v>
      </c>
      <c r="Q12" s="555">
        <v>26</v>
      </c>
      <c r="R12" s="73">
        <f>B12/Q12</f>
        <v>0.12307692307692308</v>
      </c>
      <c r="S12" s="554">
        <v>28</v>
      </c>
      <c r="T12" s="72">
        <f>B12/S12</f>
        <v>0.1142857142857143</v>
      </c>
      <c r="U12" s="555">
        <v>29</v>
      </c>
      <c r="V12" s="74">
        <f>B12/U12</f>
        <v>0.11034482758620691</v>
      </c>
      <c r="W12" s="556">
        <v>38</v>
      </c>
      <c r="X12" s="72">
        <f>B12/W12</f>
        <v>8.4210526315789472E-2</v>
      </c>
      <c r="Y12" s="555">
        <v>25</v>
      </c>
      <c r="Z12" s="72">
        <f>B12/Y12</f>
        <v>0.128</v>
      </c>
      <c r="AA12" s="555">
        <v>28</v>
      </c>
      <c r="AB12" s="72">
        <f>B12/AA12</f>
        <v>0.1142857142857143</v>
      </c>
      <c r="AC12" s="555">
        <v>29</v>
      </c>
      <c r="AD12" s="72">
        <f>B12/AC12</f>
        <v>0.11034482758620691</v>
      </c>
      <c r="AE12" s="555">
        <v>38</v>
      </c>
      <c r="AF12" s="72">
        <f>B12/AE12</f>
        <v>8.4210526315789472E-2</v>
      </c>
      <c r="AG12" s="555">
        <v>25</v>
      </c>
      <c r="AH12" s="72">
        <f>B12/AG12</f>
        <v>0.128</v>
      </c>
      <c r="AI12" s="555">
        <v>28</v>
      </c>
      <c r="AJ12" s="72">
        <f>B12/AI12</f>
        <v>0.1142857142857143</v>
      </c>
      <c r="AK12" s="555">
        <v>29</v>
      </c>
      <c r="AL12" s="72">
        <f>B12/AK12</f>
        <v>0.11034482758620691</v>
      </c>
      <c r="AM12" s="555">
        <v>30</v>
      </c>
      <c r="AN12" s="72">
        <f>B12/AM12</f>
        <v>0.10666666666666667</v>
      </c>
      <c r="AO12" s="555">
        <v>21</v>
      </c>
      <c r="AP12" s="72">
        <f>B12/AO12</f>
        <v>0.15238095238095239</v>
      </c>
      <c r="AQ12" s="555">
        <v>30</v>
      </c>
      <c r="AR12" s="72">
        <f>B12/AQ12</f>
        <v>0.10666666666666667</v>
      </c>
      <c r="AS12" s="555">
        <v>21</v>
      </c>
      <c r="AT12" s="72">
        <f>B12/AS12</f>
        <v>0.15238095238095239</v>
      </c>
      <c r="AU12" s="17"/>
    </row>
    <row r="13" spans="1:47" s="20" customFormat="1" ht="15.3" thickBot="1">
      <c r="A13" s="557" t="s">
        <v>54</v>
      </c>
      <c r="B13" s="558">
        <f>B4/150*0</f>
        <v>0</v>
      </c>
      <c r="C13" s="547" t="s">
        <v>51</v>
      </c>
      <c r="D13" s="548" t="s">
        <v>51</v>
      </c>
      <c r="E13" s="547" t="s">
        <v>51</v>
      </c>
      <c r="F13" s="548" t="s">
        <v>51</v>
      </c>
      <c r="G13" s="547" t="s">
        <v>51</v>
      </c>
      <c r="H13" s="548" t="s">
        <v>51</v>
      </c>
      <c r="I13" s="547" t="s">
        <v>51</v>
      </c>
      <c r="J13" s="548" t="s">
        <v>51</v>
      </c>
      <c r="K13" s="547" t="s">
        <v>51</v>
      </c>
      <c r="L13" s="549" t="s">
        <v>51</v>
      </c>
      <c r="M13" s="549" t="s">
        <v>51</v>
      </c>
      <c r="N13" s="548" t="s">
        <v>51</v>
      </c>
      <c r="O13" s="550" t="s">
        <v>51</v>
      </c>
      <c r="P13" s="549" t="s">
        <v>51</v>
      </c>
      <c r="Q13" s="549" t="s">
        <v>51</v>
      </c>
      <c r="R13" s="551" t="s">
        <v>51</v>
      </c>
      <c r="S13" s="547" t="s">
        <v>51</v>
      </c>
      <c r="T13" s="549" t="s">
        <v>51</v>
      </c>
      <c r="U13" s="549" t="s">
        <v>51</v>
      </c>
      <c r="V13" s="548" t="s">
        <v>51</v>
      </c>
      <c r="W13" s="550" t="s">
        <v>51</v>
      </c>
      <c r="X13" s="549" t="s">
        <v>51</v>
      </c>
      <c r="Y13" s="549" t="s">
        <v>51</v>
      </c>
      <c r="Z13" s="549" t="s">
        <v>51</v>
      </c>
      <c r="AA13" s="549" t="s">
        <v>51</v>
      </c>
      <c r="AB13" s="549" t="s">
        <v>51</v>
      </c>
      <c r="AC13" s="549" t="s">
        <v>51</v>
      </c>
      <c r="AD13" s="549" t="s">
        <v>51</v>
      </c>
      <c r="AE13" s="549" t="s">
        <v>51</v>
      </c>
      <c r="AF13" s="549" t="s">
        <v>51</v>
      </c>
      <c r="AG13" s="549" t="s">
        <v>51</v>
      </c>
      <c r="AH13" s="549" t="s">
        <v>51</v>
      </c>
      <c r="AI13" s="549" t="s">
        <v>51</v>
      </c>
      <c r="AJ13" s="549" t="s">
        <v>51</v>
      </c>
      <c r="AK13" s="549" t="s">
        <v>51</v>
      </c>
      <c r="AL13" s="549" t="s">
        <v>51</v>
      </c>
      <c r="AM13" s="549" t="s">
        <v>51</v>
      </c>
      <c r="AN13" s="549" t="s">
        <v>51</v>
      </c>
      <c r="AO13" s="549" t="s">
        <v>51</v>
      </c>
      <c r="AP13" s="549" t="s">
        <v>51</v>
      </c>
      <c r="AQ13" s="549" t="s">
        <v>51</v>
      </c>
      <c r="AR13" s="549" t="s">
        <v>51</v>
      </c>
      <c r="AS13" s="549" t="s">
        <v>51</v>
      </c>
      <c r="AT13" s="549" t="s">
        <v>51</v>
      </c>
      <c r="AU13" s="19"/>
    </row>
    <row r="14" spans="1:47" s="12" customFormat="1" ht="44.25" customHeight="1" thickBot="1">
      <c r="A14" s="723" t="s">
        <v>55</v>
      </c>
      <c r="B14" s="724"/>
      <c r="C14" s="284" t="s">
        <v>24</v>
      </c>
      <c r="D14" s="285" t="s">
        <v>56</v>
      </c>
      <c r="E14" s="286" t="s">
        <v>24</v>
      </c>
      <c r="F14" s="287" t="s">
        <v>56</v>
      </c>
      <c r="G14" s="288" t="s">
        <v>24</v>
      </c>
      <c r="H14" s="289" t="s">
        <v>25</v>
      </c>
      <c r="I14" s="290" t="s">
        <v>24</v>
      </c>
      <c r="J14" s="291" t="s">
        <v>25</v>
      </c>
      <c r="K14" s="292" t="s">
        <v>57</v>
      </c>
      <c r="L14" s="293" t="s">
        <v>58</v>
      </c>
      <c r="M14" s="294" t="s">
        <v>59</v>
      </c>
      <c r="N14" s="295" t="s">
        <v>60</v>
      </c>
      <c r="O14" s="296" t="s">
        <v>57</v>
      </c>
      <c r="P14" s="293" t="s">
        <v>58</v>
      </c>
      <c r="Q14" s="294" t="s">
        <v>59</v>
      </c>
      <c r="R14" s="297" t="s">
        <v>60</v>
      </c>
      <c r="S14" s="298" t="s">
        <v>61</v>
      </c>
      <c r="T14" s="299" t="s">
        <v>62</v>
      </c>
      <c r="U14" s="300" t="s">
        <v>63</v>
      </c>
      <c r="V14" s="301" t="s">
        <v>64</v>
      </c>
      <c r="W14" s="296" t="s">
        <v>57</v>
      </c>
      <c r="X14" s="293" t="s">
        <v>58</v>
      </c>
      <c r="Y14" s="294" t="s">
        <v>59</v>
      </c>
      <c r="Z14" s="302" t="s">
        <v>60</v>
      </c>
      <c r="AA14" s="303" t="s">
        <v>61</v>
      </c>
      <c r="AB14" s="299" t="s">
        <v>62</v>
      </c>
      <c r="AC14" s="300" t="s">
        <v>63</v>
      </c>
      <c r="AD14" s="304" t="s">
        <v>64</v>
      </c>
      <c r="AE14" s="305" t="s">
        <v>57</v>
      </c>
      <c r="AF14" s="293" t="s">
        <v>58</v>
      </c>
      <c r="AG14" s="294" t="s">
        <v>59</v>
      </c>
      <c r="AH14" s="302" t="s">
        <v>60</v>
      </c>
      <c r="AI14" s="303" t="s">
        <v>61</v>
      </c>
      <c r="AJ14" s="299" t="s">
        <v>62</v>
      </c>
      <c r="AK14" s="300" t="s">
        <v>63</v>
      </c>
      <c r="AL14" s="304" t="s">
        <v>64</v>
      </c>
      <c r="AM14" s="305" t="s">
        <v>57</v>
      </c>
      <c r="AN14" s="293" t="s">
        <v>58</v>
      </c>
      <c r="AO14" s="294" t="s">
        <v>59</v>
      </c>
      <c r="AP14" s="302" t="s">
        <v>60</v>
      </c>
      <c r="AQ14" s="305" t="s">
        <v>57</v>
      </c>
      <c r="AR14" s="293" t="s">
        <v>58</v>
      </c>
      <c r="AS14" s="294" t="s">
        <v>59</v>
      </c>
      <c r="AT14" s="302" t="s">
        <v>65</v>
      </c>
    </row>
    <row r="15" spans="1:47" s="6" customFormat="1" ht="14.1">
      <c r="A15" s="559" t="s">
        <v>66</v>
      </c>
      <c r="B15" s="560">
        <f>B4/150*70</f>
        <v>175</v>
      </c>
      <c r="C15" s="561">
        <v>400</v>
      </c>
      <c r="D15" s="562">
        <f>B15/C15</f>
        <v>0.4375</v>
      </c>
      <c r="E15" s="563">
        <v>500</v>
      </c>
      <c r="F15" s="395">
        <f>B15/E15</f>
        <v>0.35</v>
      </c>
      <c r="G15" s="564">
        <v>300</v>
      </c>
      <c r="H15" s="565">
        <f>B15/G15</f>
        <v>0.58333333333333337</v>
      </c>
      <c r="I15" s="566">
        <v>400</v>
      </c>
      <c r="J15" s="567">
        <f>B15/I15</f>
        <v>0.4375</v>
      </c>
      <c r="K15" s="568">
        <v>600</v>
      </c>
      <c r="L15" s="512">
        <f>B15/K15</f>
        <v>0.29166666666666669</v>
      </c>
      <c r="M15" s="569">
        <v>600</v>
      </c>
      <c r="N15" s="514">
        <f t="shared" ref="N15:N29" si="0">B15/M15</f>
        <v>0.29166666666666669</v>
      </c>
      <c r="O15" s="570">
        <v>900</v>
      </c>
      <c r="P15" s="75">
        <f t="shared" ref="P15:P29" si="1">B15/O15</f>
        <v>0.19444444444444445</v>
      </c>
      <c r="Q15" s="571">
        <v>700</v>
      </c>
      <c r="R15" s="76">
        <f>B15/Q15</f>
        <v>0.25</v>
      </c>
      <c r="S15" s="572">
        <v>750</v>
      </c>
      <c r="T15" s="75">
        <f>B15/S15</f>
        <v>0.23333333333333334</v>
      </c>
      <c r="U15" s="571">
        <v>1200</v>
      </c>
      <c r="V15" s="77">
        <f>B15/U15</f>
        <v>0.14583333333333334</v>
      </c>
      <c r="W15" s="570">
        <v>900</v>
      </c>
      <c r="X15" s="75">
        <f>B15/W15</f>
        <v>0.19444444444444445</v>
      </c>
      <c r="Y15" s="571">
        <v>700</v>
      </c>
      <c r="Z15" s="75">
        <f>B15/Y15</f>
        <v>0.25</v>
      </c>
      <c r="AA15" s="571">
        <v>770</v>
      </c>
      <c r="AB15" s="75">
        <f t="shared" ref="AB15:AB29" si="2">B15/AA15</f>
        <v>0.22727272727272727</v>
      </c>
      <c r="AC15" s="571">
        <v>1300</v>
      </c>
      <c r="AD15" s="75">
        <f>B15/AC15</f>
        <v>0.13461538461538461</v>
      </c>
      <c r="AE15" s="571">
        <v>900</v>
      </c>
      <c r="AF15" s="75">
        <f>B15/AE15</f>
        <v>0.19444444444444445</v>
      </c>
      <c r="AG15" s="571">
        <v>700</v>
      </c>
      <c r="AH15" s="75">
        <f>B15/AG15</f>
        <v>0.25</v>
      </c>
      <c r="AI15" s="571">
        <v>770</v>
      </c>
      <c r="AJ15" s="75">
        <f>B15/AI15</f>
        <v>0.22727272727272727</v>
      </c>
      <c r="AK15" s="571">
        <v>1300</v>
      </c>
      <c r="AL15" s="75">
        <f>B15/AK15</f>
        <v>0.13461538461538461</v>
      </c>
      <c r="AM15" s="571">
        <v>900</v>
      </c>
      <c r="AN15" s="75">
        <f>B15/AM15</f>
        <v>0.19444444444444445</v>
      </c>
      <c r="AO15" s="571">
        <v>700</v>
      </c>
      <c r="AP15" s="75">
        <f>B15/AO15</f>
        <v>0.25</v>
      </c>
      <c r="AQ15" s="571">
        <v>900</v>
      </c>
      <c r="AR15" s="75">
        <f>B15/AQ15</f>
        <v>0.19444444444444445</v>
      </c>
      <c r="AS15" s="571">
        <v>700</v>
      </c>
      <c r="AT15" s="75">
        <f>B15/AS15</f>
        <v>0.25</v>
      </c>
    </row>
    <row r="16" spans="1:47" ht="16.5">
      <c r="A16" s="573" t="s">
        <v>67</v>
      </c>
      <c r="B16" s="574">
        <f>B4/150*3</f>
        <v>7.5</v>
      </c>
      <c r="C16" s="575">
        <v>10</v>
      </c>
      <c r="D16" s="519">
        <f>B16/C16</f>
        <v>0.75</v>
      </c>
      <c r="E16" s="576">
        <v>10</v>
      </c>
      <c r="F16" s="521">
        <f>B16/E16</f>
        <v>0.75</v>
      </c>
      <c r="G16" s="577">
        <v>15</v>
      </c>
      <c r="H16" s="578">
        <f>B16/G16</f>
        <v>0.5</v>
      </c>
      <c r="I16" s="579">
        <v>15</v>
      </c>
      <c r="J16" s="580">
        <f>B16/I16</f>
        <v>0.5</v>
      </c>
      <c r="K16" s="581">
        <v>15</v>
      </c>
      <c r="L16" s="525">
        <f>B16/K16</f>
        <v>0.5</v>
      </c>
      <c r="M16" s="582">
        <v>15</v>
      </c>
      <c r="N16" s="527">
        <f t="shared" si="0"/>
        <v>0.5</v>
      </c>
      <c r="O16" s="528">
        <v>15</v>
      </c>
      <c r="P16" s="71">
        <f t="shared" si="1"/>
        <v>0.5</v>
      </c>
      <c r="Q16" s="526">
        <v>15</v>
      </c>
      <c r="R16" s="78">
        <f t="shared" ref="R16:R29" si="3">B16/Q16</f>
        <v>0.5</v>
      </c>
      <c r="S16" s="524">
        <v>15</v>
      </c>
      <c r="T16" s="71">
        <f>B16/S16</f>
        <v>0.5</v>
      </c>
      <c r="U16" s="526">
        <v>15</v>
      </c>
      <c r="V16" s="79">
        <f>B16/U16</f>
        <v>0.5</v>
      </c>
      <c r="W16" s="528">
        <v>15</v>
      </c>
      <c r="X16" s="71">
        <f>B16/W16</f>
        <v>0.5</v>
      </c>
      <c r="Y16" s="526">
        <v>15</v>
      </c>
      <c r="Z16" s="71">
        <f>B16/Y16</f>
        <v>0.5</v>
      </c>
      <c r="AA16" s="526">
        <v>15</v>
      </c>
      <c r="AB16" s="71">
        <f t="shared" si="2"/>
        <v>0.5</v>
      </c>
      <c r="AC16" s="526">
        <v>15</v>
      </c>
      <c r="AD16" s="71">
        <f>B16/AC16</f>
        <v>0.5</v>
      </c>
      <c r="AE16" s="526">
        <v>15</v>
      </c>
      <c r="AF16" s="71">
        <f>B16/AE16</f>
        <v>0.5</v>
      </c>
      <c r="AG16" s="526">
        <v>15</v>
      </c>
      <c r="AH16" s="71">
        <f>B16/AG16</f>
        <v>0.5</v>
      </c>
      <c r="AI16" s="526">
        <v>15</v>
      </c>
      <c r="AJ16" s="71">
        <f>B16/AI16</f>
        <v>0.5</v>
      </c>
      <c r="AK16" s="526">
        <v>15</v>
      </c>
      <c r="AL16" s="71">
        <f>B16/AK16</f>
        <v>0.5</v>
      </c>
      <c r="AM16" s="526">
        <v>15</v>
      </c>
      <c r="AN16" s="71">
        <f>B16/AM16</f>
        <v>0.5</v>
      </c>
      <c r="AO16" s="526">
        <v>15</v>
      </c>
      <c r="AP16" s="71">
        <f>B16/AO16</f>
        <v>0.5</v>
      </c>
      <c r="AQ16" s="526">
        <v>20</v>
      </c>
      <c r="AR16" s="71">
        <f>B16/AQ16</f>
        <v>0.375</v>
      </c>
      <c r="AS16" s="526">
        <v>20</v>
      </c>
      <c r="AT16" s="71">
        <f>B16/AS16</f>
        <v>0.375</v>
      </c>
    </row>
    <row r="17" spans="1:47" ht="16.5">
      <c r="A17" s="573" t="s">
        <v>68</v>
      </c>
      <c r="B17" s="583">
        <f>B16*40</f>
        <v>300</v>
      </c>
      <c r="C17" s="575">
        <v>400</v>
      </c>
      <c r="D17" s="584"/>
      <c r="E17" s="575">
        <v>400</v>
      </c>
      <c r="F17" s="584"/>
      <c r="G17" s="575">
        <v>600</v>
      </c>
      <c r="H17" s="584"/>
      <c r="I17" s="585">
        <v>600</v>
      </c>
      <c r="J17" s="586"/>
      <c r="K17" s="575">
        <v>600</v>
      </c>
      <c r="L17" s="525"/>
      <c r="M17" s="587">
        <v>600</v>
      </c>
      <c r="N17" s="527"/>
      <c r="O17" s="588">
        <v>600</v>
      </c>
      <c r="P17" s="71"/>
      <c r="Q17" s="587">
        <v>600</v>
      </c>
      <c r="R17" s="78"/>
      <c r="S17" s="575">
        <v>600</v>
      </c>
      <c r="T17" s="71"/>
      <c r="U17" s="587">
        <v>600</v>
      </c>
      <c r="V17" s="79"/>
      <c r="W17" s="588">
        <v>600</v>
      </c>
      <c r="X17" s="71"/>
      <c r="Y17" s="587">
        <v>600</v>
      </c>
      <c r="Z17" s="71"/>
      <c r="AA17" s="587">
        <v>600</v>
      </c>
      <c r="AB17" s="71"/>
      <c r="AC17" s="587">
        <v>600</v>
      </c>
      <c r="AD17" s="71"/>
      <c r="AE17" s="587">
        <v>600</v>
      </c>
      <c r="AF17" s="71"/>
      <c r="AG17" s="587">
        <v>600</v>
      </c>
      <c r="AH17" s="71"/>
      <c r="AI17" s="587">
        <v>600</v>
      </c>
      <c r="AJ17" s="71"/>
      <c r="AK17" s="587">
        <v>600</v>
      </c>
      <c r="AL17" s="71"/>
      <c r="AM17" s="587">
        <v>600</v>
      </c>
      <c r="AN17" s="71"/>
      <c r="AO17" s="587">
        <v>600</v>
      </c>
      <c r="AP17" s="71"/>
      <c r="AQ17" s="587">
        <v>800</v>
      </c>
      <c r="AR17" s="71"/>
      <c r="AS17" s="587">
        <v>800</v>
      </c>
      <c r="AT17" s="71"/>
    </row>
    <row r="18" spans="1:47" s="6" customFormat="1" ht="14.1">
      <c r="A18" s="589" t="s">
        <v>69</v>
      </c>
      <c r="B18" s="590">
        <f>B4/150*3</f>
        <v>7.5</v>
      </c>
      <c r="C18" s="591">
        <v>4</v>
      </c>
      <c r="D18" s="562">
        <f t="shared" ref="D18:D29" si="4">B18/C18</f>
        <v>1.875</v>
      </c>
      <c r="E18" s="553">
        <v>5</v>
      </c>
      <c r="F18" s="395">
        <f t="shared" ref="F18:F29" si="5">B18/E18</f>
        <v>1.5</v>
      </c>
      <c r="G18" s="592">
        <v>6</v>
      </c>
      <c r="H18" s="593">
        <f t="shared" ref="H18:H29" si="6">B18/G18</f>
        <v>1.25</v>
      </c>
      <c r="I18" s="594">
        <v>7</v>
      </c>
      <c r="J18" s="595">
        <f t="shared" ref="J18:J29" si="7">B18/I18</f>
        <v>1.0714285714285714</v>
      </c>
      <c r="K18" s="596">
        <v>11</v>
      </c>
      <c r="L18" s="396">
        <f t="shared" ref="L18:L29" si="8">B18/K18</f>
        <v>0.68181818181818177</v>
      </c>
      <c r="M18" s="597">
        <v>11</v>
      </c>
      <c r="N18" s="397">
        <f t="shared" si="0"/>
        <v>0.68181818181818177</v>
      </c>
      <c r="O18" s="556">
        <v>15</v>
      </c>
      <c r="P18" s="61">
        <f t="shared" si="1"/>
        <v>0.5</v>
      </c>
      <c r="Q18" s="555">
        <v>15</v>
      </c>
      <c r="R18" s="62">
        <f t="shared" si="3"/>
        <v>0.5</v>
      </c>
      <c r="S18" s="554">
        <v>15</v>
      </c>
      <c r="T18" s="61">
        <f t="shared" ref="T18:T29" si="9">B18/S18</f>
        <v>0.5</v>
      </c>
      <c r="U18" s="555">
        <v>19</v>
      </c>
      <c r="V18" s="63">
        <f t="shared" ref="V18:V29" si="10">B18/U18</f>
        <v>0.39473684210526316</v>
      </c>
      <c r="W18" s="556">
        <v>15</v>
      </c>
      <c r="X18" s="61">
        <f t="shared" ref="X18:X29" si="11">B18/W18</f>
        <v>0.5</v>
      </c>
      <c r="Y18" s="555">
        <v>15</v>
      </c>
      <c r="Z18" s="61">
        <f t="shared" ref="Z18:Z29" si="12">B18/Y18</f>
        <v>0.5</v>
      </c>
      <c r="AA18" s="555">
        <v>15</v>
      </c>
      <c r="AB18" s="61">
        <f t="shared" si="2"/>
        <v>0.5</v>
      </c>
      <c r="AC18" s="555">
        <v>19</v>
      </c>
      <c r="AD18" s="61">
        <f t="shared" ref="AD18:AD29" si="13">B18/AC18</f>
        <v>0.39473684210526316</v>
      </c>
      <c r="AE18" s="555">
        <v>15</v>
      </c>
      <c r="AF18" s="61">
        <f t="shared" ref="AF18:AF29" si="14">B18/AE18</f>
        <v>0.5</v>
      </c>
      <c r="AG18" s="555">
        <v>15</v>
      </c>
      <c r="AH18" s="61">
        <f t="shared" ref="AH18:AH29" si="15">B18/AG18</f>
        <v>0.5</v>
      </c>
      <c r="AI18" s="555">
        <v>15</v>
      </c>
      <c r="AJ18" s="61">
        <f t="shared" ref="AJ18:AJ29" si="16">B18/AI18</f>
        <v>0.5</v>
      </c>
      <c r="AK18" s="555">
        <v>19</v>
      </c>
      <c r="AL18" s="61">
        <f t="shared" ref="AL18:AL29" si="17">B18/AK18</f>
        <v>0.39473684210526316</v>
      </c>
      <c r="AM18" s="555">
        <v>15</v>
      </c>
      <c r="AN18" s="61">
        <f t="shared" ref="AN18:AN29" si="18">B18/AM18</f>
        <v>0.5</v>
      </c>
      <c r="AO18" s="555">
        <v>15</v>
      </c>
      <c r="AP18" s="61">
        <f t="shared" ref="AP18:AP29" si="19">B18/AO18</f>
        <v>0.5</v>
      </c>
      <c r="AQ18" s="555">
        <v>15</v>
      </c>
      <c r="AR18" s="61">
        <f t="shared" ref="AR18:AR29" si="20">B18/AQ18</f>
        <v>0.5</v>
      </c>
      <c r="AS18" s="555">
        <v>15</v>
      </c>
      <c r="AT18" s="61">
        <f t="shared" ref="AT18:AT29" si="21">B18/AS18</f>
        <v>0.5</v>
      </c>
    </row>
    <row r="19" spans="1:47" ht="14.1">
      <c r="A19" s="573" t="s">
        <v>70</v>
      </c>
      <c r="B19" s="583">
        <f>B4/150*5.5</f>
        <v>13.75</v>
      </c>
      <c r="C19" s="575">
        <v>2</v>
      </c>
      <c r="D19" s="519">
        <f t="shared" si="4"/>
        <v>6.875</v>
      </c>
      <c r="E19" s="576">
        <v>2.5</v>
      </c>
      <c r="F19" s="521">
        <f t="shared" si="5"/>
        <v>5.5</v>
      </c>
      <c r="G19" s="598">
        <v>30</v>
      </c>
      <c r="H19" s="578">
        <f t="shared" si="6"/>
        <v>0.45833333333333331</v>
      </c>
      <c r="I19" s="579">
        <v>55</v>
      </c>
      <c r="J19" s="599">
        <f t="shared" si="7"/>
        <v>0.25</v>
      </c>
      <c r="K19" s="581">
        <v>60</v>
      </c>
      <c r="L19" s="525">
        <f t="shared" si="8"/>
        <v>0.22916666666666666</v>
      </c>
      <c r="M19" s="582">
        <v>60</v>
      </c>
      <c r="N19" s="527">
        <f t="shared" si="0"/>
        <v>0.22916666666666666</v>
      </c>
      <c r="O19" s="528">
        <v>75</v>
      </c>
      <c r="P19" s="71">
        <f t="shared" si="1"/>
        <v>0.18333333333333332</v>
      </c>
      <c r="Q19" s="526">
        <v>75</v>
      </c>
      <c r="R19" s="78">
        <f t="shared" si="3"/>
        <v>0.18333333333333332</v>
      </c>
      <c r="S19" s="524">
        <v>75</v>
      </c>
      <c r="T19" s="71">
        <f t="shared" si="9"/>
        <v>0.18333333333333332</v>
      </c>
      <c r="U19" s="526">
        <v>75</v>
      </c>
      <c r="V19" s="79">
        <f t="shared" si="10"/>
        <v>0.18333333333333332</v>
      </c>
      <c r="W19" s="528">
        <v>120</v>
      </c>
      <c r="X19" s="71">
        <f t="shared" si="11"/>
        <v>0.11458333333333333</v>
      </c>
      <c r="Y19" s="526">
        <v>90</v>
      </c>
      <c r="Z19" s="71">
        <f t="shared" si="12"/>
        <v>0.15277777777777779</v>
      </c>
      <c r="AA19" s="526">
        <v>90</v>
      </c>
      <c r="AB19" s="71">
        <f t="shared" si="2"/>
        <v>0.15277777777777779</v>
      </c>
      <c r="AC19" s="526">
        <v>90</v>
      </c>
      <c r="AD19" s="71">
        <f t="shared" si="13"/>
        <v>0.15277777777777779</v>
      </c>
      <c r="AE19" s="526">
        <v>120</v>
      </c>
      <c r="AF19" s="71">
        <f t="shared" si="14"/>
        <v>0.11458333333333333</v>
      </c>
      <c r="AG19" s="526">
        <v>90</v>
      </c>
      <c r="AH19" s="71">
        <f t="shared" si="15"/>
        <v>0.15277777777777779</v>
      </c>
      <c r="AI19" s="526">
        <v>90</v>
      </c>
      <c r="AJ19" s="71">
        <f t="shared" si="16"/>
        <v>0.15277777777777779</v>
      </c>
      <c r="AK19" s="526">
        <v>90</v>
      </c>
      <c r="AL19" s="71">
        <f t="shared" si="17"/>
        <v>0.15277777777777779</v>
      </c>
      <c r="AM19" s="526">
        <v>120</v>
      </c>
      <c r="AN19" s="71">
        <f t="shared" si="18"/>
        <v>0.11458333333333333</v>
      </c>
      <c r="AO19" s="526">
        <v>90</v>
      </c>
      <c r="AP19" s="71">
        <f t="shared" si="19"/>
        <v>0.15277777777777779</v>
      </c>
      <c r="AQ19" s="526">
        <v>120</v>
      </c>
      <c r="AR19" s="71">
        <f t="shared" si="20"/>
        <v>0.11458333333333333</v>
      </c>
      <c r="AS19" s="526">
        <v>90</v>
      </c>
      <c r="AT19" s="71">
        <f t="shared" si="21"/>
        <v>0.15277777777777779</v>
      </c>
    </row>
    <row r="20" spans="1:47" s="6" customFormat="1" ht="16.5">
      <c r="A20" s="589" t="s">
        <v>71</v>
      </c>
      <c r="B20" s="600">
        <f>B4/150*0.12</f>
        <v>0.3</v>
      </c>
      <c r="C20" s="601">
        <v>0.2</v>
      </c>
      <c r="D20" s="562">
        <f t="shared" si="4"/>
        <v>1.4999999999999998</v>
      </c>
      <c r="E20" s="553">
        <v>0.3</v>
      </c>
      <c r="F20" s="395">
        <f t="shared" si="5"/>
        <v>1</v>
      </c>
      <c r="G20" s="592">
        <v>0.5</v>
      </c>
      <c r="H20" s="593">
        <f t="shared" si="6"/>
        <v>0.6</v>
      </c>
      <c r="I20" s="594">
        <v>0.6</v>
      </c>
      <c r="J20" s="595">
        <f t="shared" si="7"/>
        <v>0.5</v>
      </c>
      <c r="K20" s="602">
        <v>0.9</v>
      </c>
      <c r="L20" s="396">
        <f t="shared" si="8"/>
        <v>0.33333333333333331</v>
      </c>
      <c r="M20" s="603">
        <v>0.9</v>
      </c>
      <c r="N20" s="397">
        <f t="shared" si="0"/>
        <v>0.33333333333333331</v>
      </c>
      <c r="O20" s="556">
        <v>1.2</v>
      </c>
      <c r="P20" s="61">
        <f t="shared" si="1"/>
        <v>0.25</v>
      </c>
      <c r="Q20" s="555">
        <v>1</v>
      </c>
      <c r="R20" s="62">
        <f t="shared" si="3"/>
        <v>0.3</v>
      </c>
      <c r="S20" s="554">
        <v>1.4</v>
      </c>
      <c r="T20" s="61">
        <f t="shared" si="9"/>
        <v>0.2142857142857143</v>
      </c>
      <c r="U20" s="555">
        <v>1.4</v>
      </c>
      <c r="V20" s="63">
        <f t="shared" si="10"/>
        <v>0.2142857142857143</v>
      </c>
      <c r="W20" s="556">
        <v>1.2</v>
      </c>
      <c r="X20" s="61">
        <f t="shared" si="11"/>
        <v>0.25</v>
      </c>
      <c r="Y20" s="555">
        <v>1.1000000000000001</v>
      </c>
      <c r="Z20" s="61">
        <f t="shared" si="12"/>
        <v>0.27272727272727271</v>
      </c>
      <c r="AA20" s="555">
        <v>1.4</v>
      </c>
      <c r="AB20" s="61">
        <f t="shared" si="2"/>
        <v>0.2142857142857143</v>
      </c>
      <c r="AC20" s="555">
        <v>1.4</v>
      </c>
      <c r="AD20" s="61">
        <f t="shared" si="13"/>
        <v>0.2142857142857143</v>
      </c>
      <c r="AE20" s="555">
        <v>1.2</v>
      </c>
      <c r="AF20" s="61">
        <f t="shared" si="14"/>
        <v>0.25</v>
      </c>
      <c r="AG20" s="555">
        <v>1.1000000000000001</v>
      </c>
      <c r="AH20" s="61">
        <f t="shared" si="15"/>
        <v>0.27272727272727271</v>
      </c>
      <c r="AI20" s="555">
        <v>1.4</v>
      </c>
      <c r="AJ20" s="61">
        <f t="shared" si="16"/>
        <v>0.2142857142857143</v>
      </c>
      <c r="AK20" s="555">
        <v>1.4</v>
      </c>
      <c r="AL20" s="61">
        <f t="shared" si="17"/>
        <v>0.2142857142857143</v>
      </c>
      <c r="AM20" s="555">
        <v>1.2</v>
      </c>
      <c r="AN20" s="61">
        <f t="shared" si="18"/>
        <v>0.25</v>
      </c>
      <c r="AO20" s="555">
        <v>1.1000000000000001</v>
      </c>
      <c r="AP20" s="61">
        <f t="shared" si="19"/>
        <v>0.27272727272727271</v>
      </c>
      <c r="AQ20" s="555">
        <v>1.2</v>
      </c>
      <c r="AR20" s="61">
        <f t="shared" si="20"/>
        <v>0.25</v>
      </c>
      <c r="AS20" s="555">
        <v>1.1000000000000001</v>
      </c>
      <c r="AT20" s="61">
        <f t="shared" si="21"/>
        <v>0.27272727272727271</v>
      </c>
    </row>
    <row r="21" spans="1:47" ht="16.5">
      <c r="A21" s="573" t="s">
        <v>72</v>
      </c>
      <c r="B21" s="604">
        <f>B4/150*0.2</f>
        <v>0.5</v>
      </c>
      <c r="C21" s="605">
        <v>0.3</v>
      </c>
      <c r="D21" s="519">
        <f t="shared" si="4"/>
        <v>1.6666666666666667</v>
      </c>
      <c r="E21" s="576">
        <v>0.4</v>
      </c>
      <c r="F21" s="521">
        <f t="shared" si="5"/>
        <v>1.25</v>
      </c>
      <c r="G21" s="598">
        <v>0.5</v>
      </c>
      <c r="H21" s="578">
        <f t="shared" si="6"/>
        <v>1</v>
      </c>
      <c r="I21" s="579">
        <v>0.6</v>
      </c>
      <c r="J21" s="580">
        <f t="shared" si="7"/>
        <v>0.83333333333333337</v>
      </c>
      <c r="K21" s="606">
        <v>0.9</v>
      </c>
      <c r="L21" s="525">
        <f t="shared" si="8"/>
        <v>0.55555555555555558</v>
      </c>
      <c r="M21" s="607">
        <v>0.9</v>
      </c>
      <c r="N21" s="527">
        <f t="shared" si="0"/>
        <v>0.55555555555555558</v>
      </c>
      <c r="O21" s="528">
        <v>1.3</v>
      </c>
      <c r="P21" s="71">
        <f t="shared" si="1"/>
        <v>0.38461538461538458</v>
      </c>
      <c r="Q21" s="526">
        <v>1</v>
      </c>
      <c r="R21" s="78">
        <f t="shared" si="3"/>
        <v>0.5</v>
      </c>
      <c r="S21" s="524">
        <v>1.4</v>
      </c>
      <c r="T21" s="71">
        <f t="shared" si="9"/>
        <v>0.35714285714285715</v>
      </c>
      <c r="U21" s="526">
        <v>1.6</v>
      </c>
      <c r="V21" s="79">
        <f t="shared" si="10"/>
        <v>0.3125</v>
      </c>
      <c r="W21" s="528">
        <v>1.3</v>
      </c>
      <c r="X21" s="71">
        <f t="shared" si="11"/>
        <v>0.38461538461538458</v>
      </c>
      <c r="Y21" s="526">
        <v>1.1000000000000001</v>
      </c>
      <c r="Z21" s="71">
        <f t="shared" si="12"/>
        <v>0.45454545454545453</v>
      </c>
      <c r="AA21" s="526">
        <v>1.4</v>
      </c>
      <c r="AB21" s="71">
        <f t="shared" si="2"/>
        <v>0.35714285714285715</v>
      </c>
      <c r="AC21" s="526">
        <v>1.6</v>
      </c>
      <c r="AD21" s="71">
        <f t="shared" si="13"/>
        <v>0.3125</v>
      </c>
      <c r="AE21" s="526">
        <v>1.3</v>
      </c>
      <c r="AF21" s="71">
        <f t="shared" si="14"/>
        <v>0.38461538461538458</v>
      </c>
      <c r="AG21" s="526">
        <v>1.1000000000000001</v>
      </c>
      <c r="AH21" s="71">
        <f t="shared" si="15"/>
        <v>0.45454545454545453</v>
      </c>
      <c r="AI21" s="526">
        <v>1.4</v>
      </c>
      <c r="AJ21" s="71">
        <f t="shared" si="16"/>
        <v>0.35714285714285715</v>
      </c>
      <c r="AK21" s="526">
        <v>1.6</v>
      </c>
      <c r="AL21" s="71">
        <f t="shared" si="17"/>
        <v>0.3125</v>
      </c>
      <c r="AM21" s="526">
        <v>1.3</v>
      </c>
      <c r="AN21" s="71">
        <f t="shared" si="18"/>
        <v>0.38461538461538458</v>
      </c>
      <c r="AO21" s="526">
        <v>1.1000000000000001</v>
      </c>
      <c r="AP21" s="71">
        <f t="shared" si="19"/>
        <v>0.45454545454545453</v>
      </c>
      <c r="AQ21" s="526">
        <v>1.3</v>
      </c>
      <c r="AR21" s="71">
        <f t="shared" si="20"/>
        <v>0.38461538461538458</v>
      </c>
      <c r="AS21" s="526">
        <v>1.1000000000000001</v>
      </c>
      <c r="AT21" s="71">
        <f t="shared" si="21"/>
        <v>0.45454545454545453</v>
      </c>
    </row>
    <row r="22" spans="1:47" s="6" customFormat="1" ht="16.5">
      <c r="A22" s="589" t="s">
        <v>73</v>
      </c>
      <c r="B22" s="600">
        <f>B4/150*0.2</f>
        <v>0.5</v>
      </c>
      <c r="C22" s="601">
        <v>0.1</v>
      </c>
      <c r="D22" s="562">
        <f t="shared" si="4"/>
        <v>5</v>
      </c>
      <c r="E22" s="553">
        <v>0.3</v>
      </c>
      <c r="F22" s="395">
        <f t="shared" si="5"/>
        <v>1.6666666666666667</v>
      </c>
      <c r="G22" s="592">
        <v>0.5</v>
      </c>
      <c r="H22" s="593">
        <f t="shared" si="6"/>
        <v>1</v>
      </c>
      <c r="I22" s="594">
        <v>0.6</v>
      </c>
      <c r="J22" s="595">
        <f t="shared" si="7"/>
        <v>0.83333333333333337</v>
      </c>
      <c r="K22" s="602">
        <v>1</v>
      </c>
      <c r="L22" s="396">
        <f t="shared" si="8"/>
        <v>0.5</v>
      </c>
      <c r="M22" s="603">
        <v>1</v>
      </c>
      <c r="N22" s="397">
        <f t="shared" si="0"/>
        <v>0.5</v>
      </c>
      <c r="O22" s="556">
        <v>1.3</v>
      </c>
      <c r="P22" s="61">
        <f t="shared" si="1"/>
        <v>0.38461538461538458</v>
      </c>
      <c r="Q22" s="555">
        <v>1.2</v>
      </c>
      <c r="R22" s="62">
        <f t="shared" si="3"/>
        <v>0.41666666666666669</v>
      </c>
      <c r="S22" s="554">
        <v>1.9</v>
      </c>
      <c r="T22" s="61">
        <f t="shared" si="9"/>
        <v>0.26315789473684209</v>
      </c>
      <c r="U22" s="603">
        <v>2</v>
      </c>
      <c r="V22" s="63">
        <f t="shared" si="10"/>
        <v>0.25</v>
      </c>
      <c r="W22" s="556">
        <v>1.3</v>
      </c>
      <c r="X22" s="61">
        <f t="shared" si="11"/>
        <v>0.38461538461538458</v>
      </c>
      <c r="Y22" s="555">
        <v>1.3</v>
      </c>
      <c r="Z22" s="61">
        <f t="shared" si="12"/>
        <v>0.38461538461538458</v>
      </c>
      <c r="AA22" s="555">
        <v>1.9</v>
      </c>
      <c r="AB22" s="61">
        <f t="shared" si="2"/>
        <v>0.26315789473684209</v>
      </c>
      <c r="AC22" s="603">
        <v>2</v>
      </c>
      <c r="AD22" s="61">
        <f t="shared" si="13"/>
        <v>0.25</v>
      </c>
      <c r="AE22" s="555">
        <v>1.3</v>
      </c>
      <c r="AF22" s="61">
        <f t="shared" si="14"/>
        <v>0.38461538461538458</v>
      </c>
      <c r="AG22" s="555">
        <v>1.3</v>
      </c>
      <c r="AH22" s="61">
        <f t="shared" si="15"/>
        <v>0.38461538461538458</v>
      </c>
      <c r="AI22" s="555">
        <v>1.9</v>
      </c>
      <c r="AJ22" s="61">
        <f t="shared" si="16"/>
        <v>0.26315789473684209</v>
      </c>
      <c r="AK22" s="603">
        <v>2</v>
      </c>
      <c r="AL22" s="61">
        <f t="shared" si="17"/>
        <v>0.25</v>
      </c>
      <c r="AM22" s="555">
        <v>1.7</v>
      </c>
      <c r="AN22" s="61">
        <f t="shared" si="18"/>
        <v>0.29411764705882354</v>
      </c>
      <c r="AO22" s="555">
        <v>1.5</v>
      </c>
      <c r="AP22" s="61">
        <f t="shared" si="19"/>
        <v>0.33333333333333331</v>
      </c>
      <c r="AQ22" s="555">
        <v>1.7</v>
      </c>
      <c r="AR22" s="61">
        <f t="shared" si="20"/>
        <v>0.29411764705882354</v>
      </c>
      <c r="AS22" s="555">
        <v>1.5</v>
      </c>
      <c r="AT22" s="61">
        <f t="shared" si="21"/>
        <v>0.33333333333333331</v>
      </c>
    </row>
    <row r="23" spans="1:47" ht="16.5">
      <c r="A23" s="573" t="s">
        <v>74</v>
      </c>
      <c r="B23" s="583">
        <f>B4/150*0.4</f>
        <v>1</v>
      </c>
      <c r="C23" s="605">
        <v>0.4</v>
      </c>
      <c r="D23" s="519">
        <f t="shared" si="4"/>
        <v>2.5</v>
      </c>
      <c r="E23" s="576">
        <v>0.5</v>
      </c>
      <c r="F23" s="521">
        <f t="shared" si="5"/>
        <v>2</v>
      </c>
      <c r="G23" s="598">
        <v>0.9</v>
      </c>
      <c r="H23" s="578">
        <f t="shared" si="6"/>
        <v>1.1111111111111112</v>
      </c>
      <c r="I23" s="579">
        <v>1.2</v>
      </c>
      <c r="J23" s="580">
        <f t="shared" si="7"/>
        <v>0.83333333333333337</v>
      </c>
      <c r="K23" s="606">
        <v>1.8</v>
      </c>
      <c r="L23" s="525">
        <f t="shared" si="8"/>
        <v>0.55555555555555558</v>
      </c>
      <c r="M23" s="607">
        <v>1.8</v>
      </c>
      <c r="N23" s="527">
        <f t="shared" si="0"/>
        <v>0.55555555555555558</v>
      </c>
      <c r="O23" s="528">
        <v>2.4</v>
      </c>
      <c r="P23" s="71">
        <f t="shared" si="1"/>
        <v>0.41666666666666669</v>
      </c>
      <c r="Q23" s="526">
        <v>2.4</v>
      </c>
      <c r="R23" s="78">
        <f t="shared" si="3"/>
        <v>0.41666666666666669</v>
      </c>
      <c r="S23" s="524">
        <v>2.6</v>
      </c>
      <c r="T23" s="71">
        <f t="shared" si="9"/>
        <v>0.38461538461538458</v>
      </c>
      <c r="U23" s="526">
        <v>2.8</v>
      </c>
      <c r="V23" s="79">
        <f t="shared" si="10"/>
        <v>0.35714285714285715</v>
      </c>
      <c r="W23" s="528">
        <v>2.4</v>
      </c>
      <c r="X23" s="71">
        <f t="shared" si="11"/>
        <v>0.41666666666666669</v>
      </c>
      <c r="Y23" s="526">
        <v>2.4</v>
      </c>
      <c r="Z23" s="71">
        <f t="shared" si="12"/>
        <v>0.41666666666666669</v>
      </c>
      <c r="AA23" s="526">
        <v>2.6</v>
      </c>
      <c r="AB23" s="71">
        <f t="shared" si="2"/>
        <v>0.38461538461538458</v>
      </c>
      <c r="AC23" s="526">
        <v>2.8</v>
      </c>
      <c r="AD23" s="71">
        <f t="shared" si="13"/>
        <v>0.35714285714285715</v>
      </c>
      <c r="AE23" s="526">
        <v>2.4</v>
      </c>
      <c r="AF23" s="71">
        <f t="shared" si="14"/>
        <v>0.41666666666666669</v>
      </c>
      <c r="AG23" s="526">
        <v>2.4</v>
      </c>
      <c r="AH23" s="71">
        <f t="shared" si="15"/>
        <v>0.41666666666666669</v>
      </c>
      <c r="AI23" s="526">
        <v>2.6</v>
      </c>
      <c r="AJ23" s="71">
        <f t="shared" si="16"/>
        <v>0.38461538461538458</v>
      </c>
      <c r="AK23" s="526">
        <v>2.8</v>
      </c>
      <c r="AL23" s="71">
        <f t="shared" si="17"/>
        <v>0.35714285714285715</v>
      </c>
      <c r="AM23" s="526">
        <v>2.4</v>
      </c>
      <c r="AN23" s="71">
        <f t="shared" si="18"/>
        <v>0.41666666666666669</v>
      </c>
      <c r="AO23" s="526">
        <v>2.4</v>
      </c>
      <c r="AP23" s="71">
        <f t="shared" si="19"/>
        <v>0.41666666666666669</v>
      </c>
      <c r="AQ23" s="526">
        <v>2.4</v>
      </c>
      <c r="AR23" s="71">
        <f t="shared" si="20"/>
        <v>0.41666666666666669</v>
      </c>
      <c r="AS23" s="526">
        <v>2.4</v>
      </c>
      <c r="AT23" s="71">
        <f t="shared" si="21"/>
        <v>0.41666666666666669</v>
      </c>
    </row>
    <row r="24" spans="1:47" s="6" customFormat="1" ht="16.5">
      <c r="A24" s="589" t="s">
        <v>75</v>
      </c>
      <c r="B24" s="590">
        <f>B4/150*1.5</f>
        <v>3.75</v>
      </c>
      <c r="C24" s="591">
        <v>2</v>
      </c>
      <c r="D24" s="562">
        <f t="shared" si="4"/>
        <v>1.875</v>
      </c>
      <c r="E24" s="553">
        <v>4</v>
      </c>
      <c r="F24" s="395">
        <f t="shared" si="5"/>
        <v>0.9375</v>
      </c>
      <c r="G24" s="592">
        <v>6</v>
      </c>
      <c r="H24" s="593">
        <f t="shared" si="6"/>
        <v>0.625</v>
      </c>
      <c r="I24" s="594">
        <v>8</v>
      </c>
      <c r="J24" s="595">
        <f t="shared" si="7"/>
        <v>0.46875</v>
      </c>
      <c r="K24" s="596">
        <v>12</v>
      </c>
      <c r="L24" s="396">
        <f t="shared" si="8"/>
        <v>0.3125</v>
      </c>
      <c r="M24" s="597">
        <v>12</v>
      </c>
      <c r="N24" s="397">
        <f t="shared" si="0"/>
        <v>0.3125</v>
      </c>
      <c r="O24" s="556">
        <v>16</v>
      </c>
      <c r="P24" s="61">
        <f t="shared" si="1"/>
        <v>0.234375</v>
      </c>
      <c r="Q24" s="555">
        <v>14</v>
      </c>
      <c r="R24" s="62">
        <f t="shared" si="3"/>
        <v>0.26785714285714285</v>
      </c>
      <c r="S24" s="554">
        <v>18</v>
      </c>
      <c r="T24" s="61">
        <f t="shared" si="9"/>
        <v>0.20833333333333334</v>
      </c>
      <c r="U24" s="555">
        <v>17</v>
      </c>
      <c r="V24" s="63">
        <f t="shared" si="10"/>
        <v>0.22058823529411764</v>
      </c>
      <c r="W24" s="556">
        <v>16</v>
      </c>
      <c r="X24" s="61">
        <f t="shared" si="11"/>
        <v>0.234375</v>
      </c>
      <c r="Y24" s="555">
        <v>14</v>
      </c>
      <c r="Z24" s="61">
        <f t="shared" si="12"/>
        <v>0.26785714285714285</v>
      </c>
      <c r="AA24" s="555">
        <v>18</v>
      </c>
      <c r="AB24" s="61">
        <f t="shared" si="2"/>
        <v>0.20833333333333334</v>
      </c>
      <c r="AC24" s="555">
        <v>17</v>
      </c>
      <c r="AD24" s="61">
        <f t="shared" si="13"/>
        <v>0.22058823529411764</v>
      </c>
      <c r="AE24" s="555">
        <v>16</v>
      </c>
      <c r="AF24" s="61">
        <f t="shared" si="14"/>
        <v>0.234375</v>
      </c>
      <c r="AG24" s="555">
        <v>14</v>
      </c>
      <c r="AH24" s="61">
        <f t="shared" si="15"/>
        <v>0.26785714285714285</v>
      </c>
      <c r="AI24" s="555">
        <v>18</v>
      </c>
      <c r="AJ24" s="61">
        <f t="shared" si="16"/>
        <v>0.20833333333333334</v>
      </c>
      <c r="AK24" s="555">
        <v>17</v>
      </c>
      <c r="AL24" s="61">
        <f t="shared" si="17"/>
        <v>0.22058823529411764</v>
      </c>
      <c r="AM24" s="555">
        <v>16</v>
      </c>
      <c r="AN24" s="61">
        <f t="shared" si="18"/>
        <v>0.234375</v>
      </c>
      <c r="AO24" s="555">
        <v>14</v>
      </c>
      <c r="AP24" s="61">
        <f t="shared" si="19"/>
        <v>0.26785714285714285</v>
      </c>
      <c r="AQ24" s="555">
        <v>16</v>
      </c>
      <c r="AR24" s="61">
        <f t="shared" si="20"/>
        <v>0.234375</v>
      </c>
      <c r="AS24" s="555">
        <v>14</v>
      </c>
      <c r="AT24" s="61">
        <f t="shared" si="21"/>
        <v>0.26785714285714285</v>
      </c>
    </row>
    <row r="25" spans="1:47" ht="14.1">
      <c r="A25" s="573" t="s">
        <v>76</v>
      </c>
      <c r="B25" s="608">
        <f>B4/150*23</f>
        <v>57.5</v>
      </c>
      <c r="C25" s="575">
        <v>65</v>
      </c>
      <c r="D25" s="519">
        <f t="shared" si="4"/>
        <v>0.88461538461538458</v>
      </c>
      <c r="E25" s="576">
        <v>80</v>
      </c>
      <c r="F25" s="521">
        <f t="shared" si="5"/>
        <v>0.71875</v>
      </c>
      <c r="G25" s="598">
        <v>150</v>
      </c>
      <c r="H25" s="578">
        <f t="shared" si="6"/>
        <v>0.38333333333333336</v>
      </c>
      <c r="I25" s="579">
        <v>200</v>
      </c>
      <c r="J25" s="580">
        <f t="shared" si="7"/>
        <v>0.28749999999999998</v>
      </c>
      <c r="K25" s="581">
        <v>300</v>
      </c>
      <c r="L25" s="525">
        <f t="shared" si="8"/>
        <v>0.19166666666666668</v>
      </c>
      <c r="M25" s="582">
        <v>300</v>
      </c>
      <c r="N25" s="527">
        <f t="shared" si="0"/>
        <v>0.19166666666666668</v>
      </c>
      <c r="O25" s="528">
        <v>400</v>
      </c>
      <c r="P25" s="71">
        <f t="shared" si="1"/>
        <v>0.14374999999999999</v>
      </c>
      <c r="Q25" s="526">
        <v>400</v>
      </c>
      <c r="R25" s="78">
        <f t="shared" si="3"/>
        <v>0.14374999999999999</v>
      </c>
      <c r="S25" s="524">
        <v>600</v>
      </c>
      <c r="T25" s="71">
        <f t="shared" si="9"/>
        <v>9.583333333333334E-2</v>
      </c>
      <c r="U25" s="526">
        <v>500</v>
      </c>
      <c r="V25" s="79">
        <f t="shared" si="10"/>
        <v>0.115</v>
      </c>
      <c r="W25" s="528">
        <v>400</v>
      </c>
      <c r="X25" s="71">
        <f t="shared" si="11"/>
        <v>0.14374999999999999</v>
      </c>
      <c r="Y25" s="526">
        <v>400</v>
      </c>
      <c r="Z25" s="71">
        <f t="shared" si="12"/>
        <v>0.14374999999999999</v>
      </c>
      <c r="AA25" s="526">
        <v>600</v>
      </c>
      <c r="AB25" s="71">
        <f t="shared" si="2"/>
        <v>9.583333333333334E-2</v>
      </c>
      <c r="AC25" s="526">
        <v>500</v>
      </c>
      <c r="AD25" s="71">
        <f t="shared" si="13"/>
        <v>0.115</v>
      </c>
      <c r="AE25" s="526">
        <v>400</v>
      </c>
      <c r="AF25" s="71">
        <f t="shared" si="14"/>
        <v>0.14374999999999999</v>
      </c>
      <c r="AG25" s="526">
        <v>400</v>
      </c>
      <c r="AH25" s="71">
        <f t="shared" si="15"/>
        <v>0.14374999999999999</v>
      </c>
      <c r="AI25" s="526">
        <v>600</v>
      </c>
      <c r="AJ25" s="71">
        <f t="shared" si="16"/>
        <v>9.583333333333334E-2</v>
      </c>
      <c r="AK25" s="526">
        <v>500</v>
      </c>
      <c r="AL25" s="71">
        <f t="shared" si="17"/>
        <v>0.115</v>
      </c>
      <c r="AM25" s="526">
        <v>400</v>
      </c>
      <c r="AN25" s="71">
        <f t="shared" si="18"/>
        <v>0.14374999999999999</v>
      </c>
      <c r="AO25" s="526">
        <v>400</v>
      </c>
      <c r="AP25" s="71">
        <f t="shared" si="19"/>
        <v>0.14374999999999999</v>
      </c>
      <c r="AQ25" s="526">
        <v>400</v>
      </c>
      <c r="AR25" s="71">
        <f t="shared" si="20"/>
        <v>0.14374999999999999</v>
      </c>
      <c r="AS25" s="526">
        <v>400</v>
      </c>
      <c r="AT25" s="71">
        <f t="shared" si="21"/>
        <v>0.14374999999999999</v>
      </c>
    </row>
    <row r="26" spans="1:47" s="6" customFormat="1" ht="16.5">
      <c r="A26" s="589" t="s">
        <v>77</v>
      </c>
      <c r="B26" s="590">
        <f>B4/150*0.8</f>
        <v>2</v>
      </c>
      <c r="C26" s="601">
        <v>1.7</v>
      </c>
      <c r="D26" s="562">
        <f t="shared" si="4"/>
        <v>1.1764705882352942</v>
      </c>
      <c r="E26" s="553">
        <v>1.8</v>
      </c>
      <c r="F26" s="395">
        <f t="shared" si="5"/>
        <v>1.1111111111111112</v>
      </c>
      <c r="G26" s="592">
        <v>2</v>
      </c>
      <c r="H26" s="593">
        <f t="shared" si="6"/>
        <v>1</v>
      </c>
      <c r="I26" s="594">
        <v>3</v>
      </c>
      <c r="J26" s="595">
        <f t="shared" si="7"/>
        <v>0.66666666666666663</v>
      </c>
      <c r="K26" s="596">
        <v>4</v>
      </c>
      <c r="L26" s="396">
        <f t="shared" si="8"/>
        <v>0.5</v>
      </c>
      <c r="M26" s="597">
        <v>4</v>
      </c>
      <c r="N26" s="397">
        <f t="shared" si="0"/>
        <v>0.5</v>
      </c>
      <c r="O26" s="556">
        <v>5</v>
      </c>
      <c r="P26" s="61">
        <f t="shared" si="1"/>
        <v>0.4</v>
      </c>
      <c r="Q26" s="555">
        <v>5</v>
      </c>
      <c r="R26" s="62">
        <f t="shared" si="3"/>
        <v>0.4</v>
      </c>
      <c r="S26" s="554">
        <v>6</v>
      </c>
      <c r="T26" s="61">
        <f t="shared" si="9"/>
        <v>0.33333333333333331</v>
      </c>
      <c r="U26" s="555">
        <v>7</v>
      </c>
      <c r="V26" s="63">
        <f t="shared" si="10"/>
        <v>0.2857142857142857</v>
      </c>
      <c r="W26" s="556">
        <v>5</v>
      </c>
      <c r="X26" s="61">
        <f t="shared" si="11"/>
        <v>0.4</v>
      </c>
      <c r="Y26" s="555">
        <v>5</v>
      </c>
      <c r="Z26" s="61">
        <f t="shared" si="12"/>
        <v>0.4</v>
      </c>
      <c r="AA26" s="555">
        <v>6</v>
      </c>
      <c r="AB26" s="61">
        <f t="shared" si="2"/>
        <v>0.33333333333333331</v>
      </c>
      <c r="AC26" s="555">
        <v>7</v>
      </c>
      <c r="AD26" s="61">
        <f t="shared" si="13"/>
        <v>0.2857142857142857</v>
      </c>
      <c r="AE26" s="555">
        <v>5</v>
      </c>
      <c r="AF26" s="61">
        <f t="shared" si="14"/>
        <v>0.4</v>
      </c>
      <c r="AG26" s="555">
        <v>5</v>
      </c>
      <c r="AH26" s="61">
        <f t="shared" si="15"/>
        <v>0.4</v>
      </c>
      <c r="AI26" s="555">
        <v>6</v>
      </c>
      <c r="AJ26" s="61">
        <f t="shared" si="16"/>
        <v>0.33333333333333331</v>
      </c>
      <c r="AK26" s="555">
        <v>7</v>
      </c>
      <c r="AL26" s="61">
        <f t="shared" si="17"/>
        <v>0.2857142857142857</v>
      </c>
      <c r="AM26" s="555">
        <v>5</v>
      </c>
      <c r="AN26" s="61">
        <f t="shared" si="18"/>
        <v>0.4</v>
      </c>
      <c r="AO26" s="555">
        <v>5</v>
      </c>
      <c r="AP26" s="61">
        <f t="shared" si="19"/>
        <v>0.4</v>
      </c>
      <c r="AQ26" s="555">
        <v>5</v>
      </c>
      <c r="AR26" s="61">
        <f t="shared" si="20"/>
        <v>0.4</v>
      </c>
      <c r="AS26" s="555">
        <v>5</v>
      </c>
      <c r="AT26" s="61">
        <f t="shared" si="21"/>
        <v>0.4</v>
      </c>
    </row>
    <row r="27" spans="1:47" ht="14.1">
      <c r="A27" s="573" t="s">
        <v>78</v>
      </c>
      <c r="B27" s="583">
        <f>B4/150*4</f>
        <v>10</v>
      </c>
      <c r="C27" s="575">
        <v>5</v>
      </c>
      <c r="D27" s="519">
        <f t="shared" si="4"/>
        <v>2</v>
      </c>
      <c r="E27" s="576">
        <v>6</v>
      </c>
      <c r="F27" s="521">
        <f t="shared" si="5"/>
        <v>1.6666666666666667</v>
      </c>
      <c r="G27" s="598">
        <v>8</v>
      </c>
      <c r="H27" s="584">
        <f t="shared" si="6"/>
        <v>1.25</v>
      </c>
      <c r="I27" s="579">
        <v>12</v>
      </c>
      <c r="J27" s="599">
        <f t="shared" si="7"/>
        <v>0.83333333333333337</v>
      </c>
      <c r="K27" s="581">
        <v>20</v>
      </c>
      <c r="L27" s="525">
        <f t="shared" si="8"/>
        <v>0.5</v>
      </c>
      <c r="M27" s="582">
        <v>20</v>
      </c>
      <c r="N27" s="527">
        <f t="shared" si="0"/>
        <v>0.5</v>
      </c>
      <c r="O27" s="528">
        <v>25</v>
      </c>
      <c r="P27" s="71">
        <f t="shared" si="1"/>
        <v>0.4</v>
      </c>
      <c r="Q27" s="526">
        <v>25</v>
      </c>
      <c r="R27" s="78">
        <f t="shared" si="3"/>
        <v>0.4</v>
      </c>
      <c r="S27" s="524">
        <v>30</v>
      </c>
      <c r="T27" s="71">
        <f t="shared" si="9"/>
        <v>0.33333333333333331</v>
      </c>
      <c r="U27" s="526">
        <v>35</v>
      </c>
      <c r="V27" s="79">
        <f t="shared" si="10"/>
        <v>0.2857142857142857</v>
      </c>
      <c r="W27" s="528">
        <v>30</v>
      </c>
      <c r="X27" s="71">
        <f t="shared" si="11"/>
        <v>0.33333333333333331</v>
      </c>
      <c r="Y27" s="526">
        <v>30</v>
      </c>
      <c r="Z27" s="71">
        <f t="shared" si="12"/>
        <v>0.33333333333333331</v>
      </c>
      <c r="AA27" s="526">
        <v>30</v>
      </c>
      <c r="AB27" s="71">
        <f t="shared" si="2"/>
        <v>0.33333333333333331</v>
      </c>
      <c r="AC27" s="526">
        <v>35</v>
      </c>
      <c r="AD27" s="71">
        <f t="shared" si="13"/>
        <v>0.2857142857142857</v>
      </c>
      <c r="AE27" s="526">
        <v>30</v>
      </c>
      <c r="AF27" s="71">
        <f t="shared" si="14"/>
        <v>0.33333333333333331</v>
      </c>
      <c r="AG27" s="526">
        <v>30</v>
      </c>
      <c r="AH27" s="71">
        <f t="shared" si="15"/>
        <v>0.33333333333333331</v>
      </c>
      <c r="AI27" s="526">
        <v>30</v>
      </c>
      <c r="AJ27" s="71">
        <f t="shared" si="16"/>
        <v>0.33333333333333331</v>
      </c>
      <c r="AK27" s="526">
        <v>35</v>
      </c>
      <c r="AL27" s="71">
        <f t="shared" si="17"/>
        <v>0.2857142857142857</v>
      </c>
      <c r="AM27" s="526">
        <v>30</v>
      </c>
      <c r="AN27" s="71">
        <f t="shared" si="18"/>
        <v>0.33333333333333331</v>
      </c>
      <c r="AO27" s="526">
        <v>30</v>
      </c>
      <c r="AP27" s="71">
        <f t="shared" si="19"/>
        <v>0.33333333333333331</v>
      </c>
      <c r="AQ27" s="526">
        <v>30</v>
      </c>
      <c r="AR27" s="71">
        <f t="shared" si="20"/>
        <v>0.33333333333333331</v>
      </c>
      <c r="AS27" s="526">
        <v>30</v>
      </c>
      <c r="AT27" s="71">
        <f t="shared" si="21"/>
        <v>0.33333333333333331</v>
      </c>
    </row>
    <row r="28" spans="1:47" s="6" customFormat="1" ht="14.1">
      <c r="A28" s="589" t="s">
        <v>79</v>
      </c>
      <c r="B28" s="609">
        <f>B4/150*11</f>
        <v>27.5</v>
      </c>
      <c r="C28" s="591">
        <v>40</v>
      </c>
      <c r="D28" s="562">
        <f t="shared" si="4"/>
        <v>0.6875</v>
      </c>
      <c r="E28" s="553">
        <v>50</v>
      </c>
      <c r="F28" s="395">
        <f t="shared" si="5"/>
        <v>0.55000000000000004</v>
      </c>
      <c r="G28" s="592">
        <v>15</v>
      </c>
      <c r="H28" s="593">
        <f t="shared" si="6"/>
        <v>1.8333333333333333</v>
      </c>
      <c r="I28" s="594">
        <v>25</v>
      </c>
      <c r="J28" s="595">
        <f t="shared" si="7"/>
        <v>1.1000000000000001</v>
      </c>
      <c r="K28" s="596">
        <v>45</v>
      </c>
      <c r="L28" s="396">
        <f t="shared" si="8"/>
        <v>0.61111111111111116</v>
      </c>
      <c r="M28" s="597">
        <v>45</v>
      </c>
      <c r="N28" s="397">
        <f t="shared" si="0"/>
        <v>0.61111111111111116</v>
      </c>
      <c r="O28" s="556">
        <v>75</v>
      </c>
      <c r="P28" s="61">
        <f t="shared" si="1"/>
        <v>0.36666666666666664</v>
      </c>
      <c r="Q28" s="555">
        <v>65</v>
      </c>
      <c r="R28" s="62">
        <f t="shared" si="3"/>
        <v>0.42307692307692307</v>
      </c>
      <c r="S28" s="554">
        <v>80</v>
      </c>
      <c r="T28" s="61">
        <f t="shared" si="9"/>
        <v>0.34375</v>
      </c>
      <c r="U28" s="555">
        <v>115</v>
      </c>
      <c r="V28" s="63">
        <f t="shared" si="10"/>
        <v>0.2391304347826087</v>
      </c>
      <c r="W28" s="556">
        <v>90</v>
      </c>
      <c r="X28" s="61">
        <f t="shared" si="11"/>
        <v>0.30555555555555558</v>
      </c>
      <c r="Y28" s="555">
        <v>75</v>
      </c>
      <c r="Z28" s="61">
        <f t="shared" si="12"/>
        <v>0.36666666666666664</v>
      </c>
      <c r="AA28" s="555">
        <v>85</v>
      </c>
      <c r="AB28" s="61">
        <f t="shared" si="2"/>
        <v>0.3235294117647059</v>
      </c>
      <c r="AC28" s="555">
        <v>120</v>
      </c>
      <c r="AD28" s="61">
        <f t="shared" si="13"/>
        <v>0.22916666666666666</v>
      </c>
      <c r="AE28" s="555">
        <v>90</v>
      </c>
      <c r="AF28" s="61">
        <f t="shared" si="14"/>
        <v>0.30555555555555558</v>
      </c>
      <c r="AG28" s="555">
        <v>75</v>
      </c>
      <c r="AH28" s="61">
        <f t="shared" si="15"/>
        <v>0.36666666666666664</v>
      </c>
      <c r="AI28" s="555">
        <v>85</v>
      </c>
      <c r="AJ28" s="61">
        <f t="shared" si="16"/>
        <v>0.3235294117647059</v>
      </c>
      <c r="AK28" s="555">
        <v>120</v>
      </c>
      <c r="AL28" s="61">
        <f t="shared" si="17"/>
        <v>0.22916666666666666</v>
      </c>
      <c r="AM28" s="555">
        <v>90</v>
      </c>
      <c r="AN28" s="61">
        <f t="shared" si="18"/>
        <v>0.30555555555555558</v>
      </c>
      <c r="AO28" s="555">
        <v>425</v>
      </c>
      <c r="AP28" s="61">
        <f t="shared" si="19"/>
        <v>6.4705882352941183E-2</v>
      </c>
      <c r="AQ28" s="555">
        <v>90</v>
      </c>
      <c r="AR28" s="61">
        <f t="shared" si="20"/>
        <v>0.30555555555555558</v>
      </c>
      <c r="AS28" s="555">
        <v>75</v>
      </c>
      <c r="AT28" s="61">
        <f t="shared" si="21"/>
        <v>0.36666666666666664</v>
      </c>
    </row>
    <row r="29" spans="1:47" ht="14.1">
      <c r="A29" s="610" t="s">
        <v>80</v>
      </c>
      <c r="B29" s="611">
        <f>B4/150*36</f>
        <v>90</v>
      </c>
      <c r="C29" s="612">
        <v>125</v>
      </c>
      <c r="D29" s="613">
        <f t="shared" si="4"/>
        <v>0.72</v>
      </c>
      <c r="E29" s="614">
        <v>150</v>
      </c>
      <c r="F29" s="615">
        <f t="shared" si="5"/>
        <v>0.6</v>
      </c>
      <c r="G29" s="616">
        <v>200</v>
      </c>
      <c r="H29" s="617">
        <f t="shared" si="6"/>
        <v>0.45</v>
      </c>
      <c r="I29" s="618">
        <v>250</v>
      </c>
      <c r="J29" s="619">
        <f t="shared" si="7"/>
        <v>0.36</v>
      </c>
      <c r="K29" s="620">
        <v>375</v>
      </c>
      <c r="L29" s="621">
        <f t="shared" si="8"/>
        <v>0.24</v>
      </c>
      <c r="M29" s="622">
        <v>375</v>
      </c>
      <c r="N29" s="623">
        <f t="shared" si="0"/>
        <v>0.24</v>
      </c>
      <c r="O29" s="624">
        <v>550</v>
      </c>
      <c r="P29" s="80">
        <f t="shared" si="1"/>
        <v>0.16363636363636364</v>
      </c>
      <c r="Q29" s="625">
        <v>400</v>
      </c>
      <c r="R29" s="81">
        <f t="shared" si="3"/>
        <v>0.22500000000000001</v>
      </c>
      <c r="S29" s="626">
        <v>450</v>
      </c>
      <c r="T29" s="80">
        <f t="shared" si="9"/>
        <v>0.2</v>
      </c>
      <c r="U29" s="625">
        <v>550</v>
      </c>
      <c r="V29" s="82">
        <f t="shared" si="10"/>
        <v>0.16363636363636364</v>
      </c>
      <c r="W29" s="624">
        <v>550</v>
      </c>
      <c r="X29" s="80">
        <f t="shared" si="11"/>
        <v>0.16363636363636364</v>
      </c>
      <c r="Y29" s="625">
        <v>425</v>
      </c>
      <c r="Z29" s="80">
        <f t="shared" si="12"/>
        <v>0.21176470588235294</v>
      </c>
      <c r="AA29" s="625">
        <v>450</v>
      </c>
      <c r="AB29" s="80">
        <f t="shared" si="2"/>
        <v>0.2</v>
      </c>
      <c r="AC29" s="625">
        <v>550</v>
      </c>
      <c r="AD29" s="80">
        <f t="shared" si="13"/>
        <v>0.16363636363636364</v>
      </c>
      <c r="AE29" s="625">
        <v>550</v>
      </c>
      <c r="AF29" s="80">
        <f t="shared" si="14"/>
        <v>0.16363636363636364</v>
      </c>
      <c r="AG29" s="625">
        <v>425</v>
      </c>
      <c r="AH29" s="80">
        <f t="shared" si="15"/>
        <v>0.21176470588235294</v>
      </c>
      <c r="AI29" s="625">
        <v>450</v>
      </c>
      <c r="AJ29" s="80">
        <f t="shared" si="16"/>
        <v>0.2</v>
      </c>
      <c r="AK29" s="625">
        <v>550</v>
      </c>
      <c r="AL29" s="80">
        <f t="shared" si="17"/>
        <v>0.16363636363636364</v>
      </c>
      <c r="AM29" s="625">
        <v>550</v>
      </c>
      <c r="AN29" s="80">
        <f t="shared" si="18"/>
        <v>0.16363636363636364</v>
      </c>
      <c r="AO29" s="625">
        <v>425</v>
      </c>
      <c r="AP29" s="80">
        <f t="shared" si="19"/>
        <v>0.21176470588235294</v>
      </c>
      <c r="AQ29" s="625">
        <v>550</v>
      </c>
      <c r="AR29" s="80">
        <f t="shared" si="20"/>
        <v>0.16363636363636364</v>
      </c>
      <c r="AS29" s="625">
        <v>425</v>
      </c>
      <c r="AT29" s="80">
        <f t="shared" si="21"/>
        <v>0.21176470588235294</v>
      </c>
    </row>
    <row r="30" spans="1:47" s="8" customFormat="1" ht="14.1">
      <c r="A30" s="532" t="s">
        <v>81</v>
      </c>
      <c r="B30" s="627">
        <f>B4/150*4.5</f>
        <v>11.25</v>
      </c>
      <c r="C30" s="392" t="s">
        <v>53</v>
      </c>
      <c r="D30" s="393"/>
      <c r="E30" s="392" t="s">
        <v>53</v>
      </c>
      <c r="F30" s="394"/>
      <c r="G30" s="392" t="s">
        <v>53</v>
      </c>
      <c r="H30" s="395"/>
      <c r="I30" s="392" t="s">
        <v>53</v>
      </c>
      <c r="J30" s="395"/>
      <c r="K30" s="392" t="s">
        <v>53</v>
      </c>
      <c r="L30" s="396"/>
      <c r="M30" s="392" t="s">
        <v>53</v>
      </c>
      <c r="N30" s="397"/>
      <c r="O30" s="392" t="s">
        <v>53</v>
      </c>
      <c r="P30" s="61"/>
      <c r="Q30" s="392" t="s">
        <v>53</v>
      </c>
      <c r="R30" s="62"/>
      <c r="S30" s="392" t="s">
        <v>53</v>
      </c>
      <c r="T30" s="61"/>
      <c r="U30" s="392" t="s">
        <v>53</v>
      </c>
      <c r="V30" s="63"/>
      <c r="W30" s="392" t="s">
        <v>53</v>
      </c>
      <c r="X30" s="61"/>
      <c r="Y30" s="392" t="s">
        <v>53</v>
      </c>
      <c r="Z30" s="61"/>
      <c r="AA30" s="392" t="s">
        <v>53</v>
      </c>
      <c r="AB30" s="61"/>
      <c r="AC30" s="392" t="s">
        <v>53</v>
      </c>
      <c r="AD30" s="61"/>
      <c r="AE30" s="392" t="s">
        <v>53</v>
      </c>
      <c r="AF30" s="61"/>
      <c r="AG30" s="392" t="s">
        <v>53</v>
      </c>
      <c r="AH30" s="61"/>
      <c r="AI30" s="392" t="s">
        <v>53</v>
      </c>
      <c r="AJ30" s="61"/>
      <c r="AK30" s="392" t="s">
        <v>53</v>
      </c>
      <c r="AL30" s="61"/>
      <c r="AM30" s="392" t="s">
        <v>53</v>
      </c>
      <c r="AN30" s="61"/>
      <c r="AO30" s="392" t="s">
        <v>53</v>
      </c>
      <c r="AP30" s="61"/>
      <c r="AQ30" s="392" t="s">
        <v>53</v>
      </c>
      <c r="AR30" s="61"/>
      <c r="AS30" s="392" t="s">
        <v>53</v>
      </c>
      <c r="AT30" s="61"/>
      <c r="AU30" s="7"/>
    </row>
    <row r="31" spans="1:47" ht="46.5" customHeight="1" thickBot="1">
      <c r="A31" s="721" t="s">
        <v>82</v>
      </c>
      <c r="B31" s="722"/>
      <c r="C31" s="398" t="s">
        <v>24</v>
      </c>
      <c r="D31" s="399" t="s">
        <v>56</v>
      </c>
      <c r="E31" s="400" t="s">
        <v>24</v>
      </c>
      <c r="F31" s="401" t="s">
        <v>56</v>
      </c>
      <c r="G31" s="402" t="s">
        <v>24</v>
      </c>
      <c r="H31" s="403" t="s">
        <v>25</v>
      </c>
      <c r="I31" s="404" t="s">
        <v>24</v>
      </c>
      <c r="J31" s="405" t="s">
        <v>25</v>
      </c>
      <c r="K31" s="406" t="s">
        <v>57</v>
      </c>
      <c r="L31" s="407" t="s">
        <v>58</v>
      </c>
      <c r="M31" s="408" t="s">
        <v>59</v>
      </c>
      <c r="N31" s="409" t="s">
        <v>60</v>
      </c>
      <c r="O31" s="410" t="s">
        <v>57</v>
      </c>
      <c r="P31" s="407" t="s">
        <v>58</v>
      </c>
      <c r="Q31" s="408" t="s">
        <v>59</v>
      </c>
      <c r="R31" s="411" t="s">
        <v>60</v>
      </c>
      <c r="S31" s="412" t="s">
        <v>61</v>
      </c>
      <c r="T31" s="413" t="s">
        <v>62</v>
      </c>
      <c r="U31" s="414" t="s">
        <v>63</v>
      </c>
      <c r="V31" s="415" t="s">
        <v>64</v>
      </c>
      <c r="W31" s="410" t="s">
        <v>57</v>
      </c>
      <c r="X31" s="407" t="s">
        <v>58</v>
      </c>
      <c r="Y31" s="408" t="s">
        <v>59</v>
      </c>
      <c r="Z31" s="416" t="s">
        <v>60</v>
      </c>
      <c r="AA31" s="417" t="s">
        <v>61</v>
      </c>
      <c r="AB31" s="413" t="s">
        <v>83</v>
      </c>
      <c r="AC31" s="414" t="s">
        <v>63</v>
      </c>
      <c r="AD31" s="418" t="s">
        <v>84</v>
      </c>
      <c r="AE31" s="419" t="s">
        <v>57</v>
      </c>
      <c r="AF31" s="407" t="s">
        <v>58</v>
      </c>
      <c r="AG31" s="408" t="s">
        <v>59</v>
      </c>
      <c r="AH31" s="416" t="s">
        <v>60</v>
      </c>
      <c r="AI31" s="417" t="s">
        <v>61</v>
      </c>
      <c r="AJ31" s="413" t="s">
        <v>62</v>
      </c>
      <c r="AK31" s="414" t="s">
        <v>63</v>
      </c>
      <c r="AL31" s="418" t="s">
        <v>64</v>
      </c>
      <c r="AM31" s="419" t="s">
        <v>57</v>
      </c>
      <c r="AN31" s="407" t="s">
        <v>58</v>
      </c>
      <c r="AO31" s="408" t="s">
        <v>59</v>
      </c>
      <c r="AP31" s="416" t="s">
        <v>60</v>
      </c>
      <c r="AQ31" s="419" t="s">
        <v>57</v>
      </c>
      <c r="AR31" s="407" t="s">
        <v>58</v>
      </c>
      <c r="AS31" s="408" t="s">
        <v>59</v>
      </c>
      <c r="AT31" s="416" t="s">
        <v>65</v>
      </c>
    </row>
    <row r="32" spans="1:47" s="6" customFormat="1" ht="14.1">
      <c r="A32" s="559" t="s">
        <v>85</v>
      </c>
      <c r="B32" s="560">
        <f>B4/150*130</f>
        <v>325</v>
      </c>
      <c r="C32" s="561">
        <v>200</v>
      </c>
      <c r="D32" s="562">
        <f t="shared" ref="D32:D45" si="22">B32/C32</f>
        <v>1.625</v>
      </c>
      <c r="E32" s="628">
        <v>260</v>
      </c>
      <c r="F32" s="395">
        <f t="shared" ref="F32:F45" si="23">B32/E32</f>
        <v>1.25</v>
      </c>
      <c r="G32" s="629">
        <v>700</v>
      </c>
      <c r="H32" s="630">
        <f t="shared" ref="H32:H45" si="24">B32/G32</f>
        <v>0.4642857142857143</v>
      </c>
      <c r="I32" s="629">
        <v>1000</v>
      </c>
      <c r="J32" s="631">
        <f t="shared" ref="J32:J45" si="25">B32/I32</f>
        <v>0.32500000000000001</v>
      </c>
      <c r="K32" s="632">
        <v>1300</v>
      </c>
      <c r="L32" s="633">
        <f t="shared" ref="L32:L45" si="26">B32/K32</f>
        <v>0.25</v>
      </c>
      <c r="M32" s="634">
        <v>1300</v>
      </c>
      <c r="N32" s="635">
        <f t="shared" ref="N32:N45" si="27">B32/M32</f>
        <v>0.25</v>
      </c>
      <c r="O32" s="570">
        <v>1300</v>
      </c>
      <c r="P32" s="75">
        <f t="shared" ref="P32:P44" si="28">B32/O32</f>
        <v>0.25</v>
      </c>
      <c r="Q32" s="571">
        <v>1300</v>
      </c>
      <c r="R32" s="76">
        <f t="shared" ref="R32:R45" si="29">B32/Q32</f>
        <v>0.25</v>
      </c>
      <c r="S32" s="572">
        <v>1300</v>
      </c>
      <c r="T32" s="75">
        <f t="shared" ref="T32:T44" si="30">B32/S32</f>
        <v>0.25</v>
      </c>
      <c r="U32" s="571">
        <v>1300</v>
      </c>
      <c r="V32" s="77">
        <f t="shared" ref="V32:V44" si="31">B32/U32</f>
        <v>0.25</v>
      </c>
      <c r="W32" s="570">
        <v>1000</v>
      </c>
      <c r="X32" s="75">
        <f t="shared" ref="X32:X45" si="32">B32/W32</f>
        <v>0.32500000000000001</v>
      </c>
      <c r="Y32" s="571">
        <v>1000</v>
      </c>
      <c r="Z32" s="75">
        <f t="shared" ref="Z32:Z45" si="33">B32/Y32</f>
        <v>0.32500000000000001</v>
      </c>
      <c r="AA32" s="571">
        <v>1000</v>
      </c>
      <c r="AB32" s="75">
        <f t="shared" ref="AB32:AB44" si="34">B32/AA32</f>
        <v>0.32500000000000001</v>
      </c>
      <c r="AC32" s="571">
        <v>1000</v>
      </c>
      <c r="AD32" s="75">
        <f t="shared" ref="AD32:AD45" si="35">B32/AC32</f>
        <v>0.32500000000000001</v>
      </c>
      <c r="AE32" s="571">
        <v>1000</v>
      </c>
      <c r="AF32" s="75">
        <f t="shared" ref="AF32:AF44" si="36">B32/AE32</f>
        <v>0.32500000000000001</v>
      </c>
      <c r="AG32" s="571">
        <v>1000</v>
      </c>
      <c r="AH32" s="75">
        <f t="shared" ref="AH32:AH45" si="37">B32/AG32</f>
        <v>0.32500000000000001</v>
      </c>
      <c r="AI32" s="571">
        <v>1000</v>
      </c>
      <c r="AJ32" s="75">
        <f t="shared" ref="AJ32:AJ45" si="38">B32/AI32</f>
        <v>0.32500000000000001</v>
      </c>
      <c r="AK32" s="571">
        <v>1000</v>
      </c>
      <c r="AL32" s="75">
        <f t="shared" ref="AL32:AL45" si="39">B32/AK32</f>
        <v>0.32500000000000001</v>
      </c>
      <c r="AM32" s="571">
        <v>1000</v>
      </c>
      <c r="AN32" s="75">
        <f t="shared" ref="AN32:AN45" si="40">B32/AM32</f>
        <v>0.32500000000000001</v>
      </c>
      <c r="AO32" s="571">
        <v>1200</v>
      </c>
      <c r="AP32" s="75">
        <f t="shared" ref="AP32:AP45" si="41">B32/AO32</f>
        <v>0.27083333333333331</v>
      </c>
      <c r="AQ32" s="571">
        <v>1200</v>
      </c>
      <c r="AR32" s="75">
        <f t="shared" ref="AR32:AR45" si="42">B32/AQ32</f>
        <v>0.27083333333333331</v>
      </c>
      <c r="AS32" s="571">
        <v>1200</v>
      </c>
      <c r="AT32" s="75">
        <f t="shared" ref="AT32:AT45" si="43">B32/AS32</f>
        <v>0.27083333333333331</v>
      </c>
    </row>
    <row r="33" spans="1:46" ht="14.1">
      <c r="A33" s="573" t="s">
        <v>86</v>
      </c>
      <c r="B33" s="608">
        <f>B4/150*80</f>
        <v>200</v>
      </c>
      <c r="C33" s="575">
        <v>100</v>
      </c>
      <c r="D33" s="519">
        <f t="shared" si="22"/>
        <v>2</v>
      </c>
      <c r="E33" s="636">
        <v>275</v>
      </c>
      <c r="F33" s="521">
        <f t="shared" si="23"/>
        <v>0.72727272727272729</v>
      </c>
      <c r="G33" s="637">
        <v>460</v>
      </c>
      <c r="H33" s="638">
        <f t="shared" si="24"/>
        <v>0.43478260869565216</v>
      </c>
      <c r="I33" s="637">
        <v>500</v>
      </c>
      <c r="J33" s="523">
        <f t="shared" si="25"/>
        <v>0.4</v>
      </c>
      <c r="K33" s="581">
        <v>1250</v>
      </c>
      <c r="L33" s="639">
        <f t="shared" si="26"/>
        <v>0.16</v>
      </c>
      <c r="M33" s="582">
        <v>1250</v>
      </c>
      <c r="N33" s="640">
        <f t="shared" si="27"/>
        <v>0.16</v>
      </c>
      <c r="O33" s="528">
        <v>1250</v>
      </c>
      <c r="P33" s="71">
        <f t="shared" si="28"/>
        <v>0.16</v>
      </c>
      <c r="Q33" s="526">
        <v>1250</v>
      </c>
      <c r="R33" s="78">
        <f t="shared" si="29"/>
        <v>0.16</v>
      </c>
      <c r="S33" s="524">
        <v>1250</v>
      </c>
      <c r="T33" s="71">
        <f t="shared" si="30"/>
        <v>0.16</v>
      </c>
      <c r="U33" s="526">
        <v>1250</v>
      </c>
      <c r="V33" s="79">
        <f t="shared" si="31"/>
        <v>0.16</v>
      </c>
      <c r="W33" s="528">
        <v>700</v>
      </c>
      <c r="X33" s="71">
        <f t="shared" si="32"/>
        <v>0.2857142857142857</v>
      </c>
      <c r="Y33" s="526">
        <v>700</v>
      </c>
      <c r="Z33" s="71">
        <f t="shared" si="33"/>
        <v>0.2857142857142857</v>
      </c>
      <c r="AA33" s="526">
        <v>700</v>
      </c>
      <c r="AB33" s="71">
        <f t="shared" si="34"/>
        <v>0.2857142857142857</v>
      </c>
      <c r="AC33" s="526">
        <v>700</v>
      </c>
      <c r="AD33" s="71">
        <f t="shared" si="35"/>
        <v>0.2857142857142857</v>
      </c>
      <c r="AE33" s="526">
        <v>700</v>
      </c>
      <c r="AF33" s="71">
        <f t="shared" si="36"/>
        <v>0.2857142857142857</v>
      </c>
      <c r="AG33" s="526">
        <v>700</v>
      </c>
      <c r="AH33" s="71">
        <f t="shared" si="37"/>
        <v>0.2857142857142857</v>
      </c>
      <c r="AI33" s="526">
        <v>700</v>
      </c>
      <c r="AJ33" s="71">
        <f t="shared" si="38"/>
        <v>0.2857142857142857</v>
      </c>
      <c r="AK33" s="526">
        <v>700</v>
      </c>
      <c r="AL33" s="71">
        <f t="shared" si="39"/>
        <v>0.2857142857142857</v>
      </c>
      <c r="AM33" s="526">
        <v>700</v>
      </c>
      <c r="AN33" s="71">
        <f t="shared" si="40"/>
        <v>0.2857142857142857</v>
      </c>
      <c r="AO33" s="526">
        <v>700</v>
      </c>
      <c r="AP33" s="71">
        <f t="shared" si="41"/>
        <v>0.2857142857142857</v>
      </c>
      <c r="AQ33" s="526">
        <v>700</v>
      </c>
      <c r="AR33" s="71">
        <f t="shared" si="42"/>
        <v>0.2857142857142857</v>
      </c>
      <c r="AS33" s="526">
        <v>700</v>
      </c>
      <c r="AT33" s="71">
        <f t="shared" si="43"/>
        <v>0.2857142857142857</v>
      </c>
    </row>
    <row r="34" spans="1:46" s="6" customFormat="1" ht="14.1">
      <c r="A34" s="589" t="s">
        <v>87</v>
      </c>
      <c r="B34" s="609">
        <f>B4/150*27</f>
        <v>67.5</v>
      </c>
      <c r="C34" s="591">
        <v>30</v>
      </c>
      <c r="D34" s="562">
        <f t="shared" si="22"/>
        <v>2.25</v>
      </c>
      <c r="E34" s="641">
        <v>75</v>
      </c>
      <c r="F34" s="395">
        <f t="shared" si="23"/>
        <v>0.9</v>
      </c>
      <c r="G34" s="642">
        <v>80</v>
      </c>
      <c r="H34" s="630">
        <f t="shared" si="24"/>
        <v>0.84375</v>
      </c>
      <c r="I34" s="642">
        <v>130</v>
      </c>
      <c r="J34" s="643">
        <f t="shared" si="25"/>
        <v>0.51923076923076927</v>
      </c>
      <c r="K34" s="596">
        <v>240</v>
      </c>
      <c r="L34" s="633">
        <f t="shared" si="26"/>
        <v>0.28125</v>
      </c>
      <c r="M34" s="597">
        <v>240</v>
      </c>
      <c r="N34" s="635">
        <f t="shared" si="27"/>
        <v>0.28125</v>
      </c>
      <c r="O34" s="556">
        <v>410</v>
      </c>
      <c r="P34" s="61">
        <f t="shared" si="28"/>
        <v>0.16463414634146342</v>
      </c>
      <c r="Q34" s="555">
        <v>360</v>
      </c>
      <c r="R34" s="62">
        <f t="shared" si="29"/>
        <v>0.1875</v>
      </c>
      <c r="S34" s="554">
        <v>400</v>
      </c>
      <c r="T34" s="61">
        <f t="shared" si="30"/>
        <v>0.16875000000000001</v>
      </c>
      <c r="U34" s="555">
        <v>360</v>
      </c>
      <c r="V34" s="63">
        <f t="shared" si="31"/>
        <v>0.1875</v>
      </c>
      <c r="W34" s="556">
        <v>400</v>
      </c>
      <c r="X34" s="61">
        <f t="shared" si="32"/>
        <v>0.16875000000000001</v>
      </c>
      <c r="Y34" s="555">
        <v>310</v>
      </c>
      <c r="Z34" s="61">
        <f t="shared" si="33"/>
        <v>0.21774193548387097</v>
      </c>
      <c r="AA34" s="555">
        <v>350</v>
      </c>
      <c r="AB34" s="61">
        <f t="shared" si="34"/>
        <v>0.19285714285714287</v>
      </c>
      <c r="AC34" s="555">
        <v>310</v>
      </c>
      <c r="AD34" s="61">
        <f t="shared" si="35"/>
        <v>0.21774193548387097</v>
      </c>
      <c r="AE34" s="555">
        <v>420</v>
      </c>
      <c r="AF34" s="61">
        <f t="shared" si="36"/>
        <v>0.16071428571428573</v>
      </c>
      <c r="AG34" s="555">
        <v>320</v>
      </c>
      <c r="AH34" s="61">
        <f t="shared" si="37"/>
        <v>0.2109375</v>
      </c>
      <c r="AI34" s="555">
        <v>360</v>
      </c>
      <c r="AJ34" s="61">
        <f t="shared" si="38"/>
        <v>0.1875</v>
      </c>
      <c r="AK34" s="555">
        <v>320</v>
      </c>
      <c r="AL34" s="61">
        <f t="shared" si="39"/>
        <v>0.2109375</v>
      </c>
      <c r="AM34" s="555">
        <v>420</v>
      </c>
      <c r="AN34" s="61">
        <f t="shared" si="40"/>
        <v>0.16071428571428573</v>
      </c>
      <c r="AO34" s="555">
        <v>320</v>
      </c>
      <c r="AP34" s="61">
        <f t="shared" si="41"/>
        <v>0.2109375</v>
      </c>
      <c r="AQ34" s="555">
        <v>420</v>
      </c>
      <c r="AR34" s="61">
        <f t="shared" si="42"/>
        <v>0.16071428571428573</v>
      </c>
      <c r="AS34" s="555">
        <v>320</v>
      </c>
      <c r="AT34" s="61">
        <f t="shared" si="43"/>
        <v>0.2109375</v>
      </c>
    </row>
    <row r="35" spans="1:46" ht="14.1">
      <c r="A35" s="573" t="s">
        <v>88</v>
      </c>
      <c r="B35" s="583">
        <f>B4/150*1.6</f>
        <v>4</v>
      </c>
      <c r="C35" s="605">
        <v>0.27</v>
      </c>
      <c r="D35" s="519">
        <f t="shared" si="22"/>
        <v>14.814814814814813</v>
      </c>
      <c r="E35" s="636">
        <v>11</v>
      </c>
      <c r="F35" s="521">
        <f t="shared" si="23"/>
        <v>0.36363636363636365</v>
      </c>
      <c r="G35" s="637">
        <v>7</v>
      </c>
      <c r="H35" s="584">
        <f t="shared" si="24"/>
        <v>0.5714285714285714</v>
      </c>
      <c r="I35" s="637">
        <v>10</v>
      </c>
      <c r="J35" s="580">
        <f t="shared" si="25"/>
        <v>0.4</v>
      </c>
      <c r="K35" s="581">
        <v>8</v>
      </c>
      <c r="L35" s="639">
        <f t="shared" si="26"/>
        <v>0.5</v>
      </c>
      <c r="M35" s="582">
        <v>8</v>
      </c>
      <c r="N35" s="640">
        <f t="shared" si="27"/>
        <v>0.5</v>
      </c>
      <c r="O35" s="528">
        <v>3</v>
      </c>
      <c r="P35" s="71">
        <f t="shared" si="28"/>
        <v>1.3333333333333333</v>
      </c>
      <c r="Q35" s="526">
        <v>15</v>
      </c>
      <c r="R35" s="78">
        <f t="shared" si="29"/>
        <v>0.26666666666666666</v>
      </c>
      <c r="S35" s="524">
        <v>27</v>
      </c>
      <c r="T35" s="71">
        <f t="shared" si="30"/>
        <v>0.14814814814814814</v>
      </c>
      <c r="U35" s="526">
        <v>10</v>
      </c>
      <c r="V35" s="79">
        <f t="shared" si="31"/>
        <v>0.4</v>
      </c>
      <c r="W35" s="528">
        <v>8</v>
      </c>
      <c r="X35" s="71">
        <f t="shared" si="32"/>
        <v>0.5</v>
      </c>
      <c r="Y35" s="526">
        <v>18</v>
      </c>
      <c r="Z35" s="71">
        <f t="shared" si="33"/>
        <v>0.22222222222222221</v>
      </c>
      <c r="AA35" s="526">
        <v>27</v>
      </c>
      <c r="AB35" s="71">
        <f t="shared" si="34"/>
        <v>0.14814814814814814</v>
      </c>
      <c r="AC35" s="526">
        <v>9</v>
      </c>
      <c r="AD35" s="71">
        <f t="shared" si="35"/>
        <v>0.44444444444444442</v>
      </c>
      <c r="AE35" s="526">
        <v>8</v>
      </c>
      <c r="AF35" s="71">
        <f t="shared" si="36"/>
        <v>0.5</v>
      </c>
      <c r="AG35" s="526">
        <v>18</v>
      </c>
      <c r="AH35" s="71">
        <f t="shared" si="37"/>
        <v>0.22222222222222221</v>
      </c>
      <c r="AI35" s="526">
        <v>27</v>
      </c>
      <c r="AJ35" s="71">
        <f t="shared" si="38"/>
        <v>0.14814814814814814</v>
      </c>
      <c r="AK35" s="526">
        <v>9</v>
      </c>
      <c r="AL35" s="71">
        <f t="shared" si="39"/>
        <v>0.44444444444444442</v>
      </c>
      <c r="AM35" s="526">
        <v>8</v>
      </c>
      <c r="AN35" s="71">
        <f t="shared" si="40"/>
        <v>0.5</v>
      </c>
      <c r="AO35" s="526">
        <v>8</v>
      </c>
      <c r="AP35" s="71">
        <f t="shared" si="41"/>
        <v>0.5</v>
      </c>
      <c r="AQ35" s="526">
        <v>8</v>
      </c>
      <c r="AR35" s="71">
        <f t="shared" si="42"/>
        <v>0.5</v>
      </c>
      <c r="AS35" s="526">
        <v>8</v>
      </c>
      <c r="AT35" s="71">
        <f t="shared" si="43"/>
        <v>0.5</v>
      </c>
    </row>
    <row r="36" spans="1:46" s="6" customFormat="1" ht="14.1">
      <c r="A36" s="589" t="s">
        <v>89</v>
      </c>
      <c r="B36" s="590">
        <f>B4/150*1</f>
        <v>2.5</v>
      </c>
      <c r="C36" s="591">
        <v>2</v>
      </c>
      <c r="D36" s="562">
        <f t="shared" si="22"/>
        <v>1.25</v>
      </c>
      <c r="E36" s="641">
        <v>3</v>
      </c>
      <c r="F36" s="395">
        <f t="shared" si="23"/>
        <v>0.83333333333333337</v>
      </c>
      <c r="G36" s="642">
        <v>3</v>
      </c>
      <c r="H36" s="644">
        <f t="shared" si="24"/>
        <v>0.83333333333333337</v>
      </c>
      <c r="I36" s="642">
        <v>5</v>
      </c>
      <c r="J36" s="595">
        <f t="shared" si="25"/>
        <v>0.5</v>
      </c>
      <c r="K36" s="596">
        <v>8</v>
      </c>
      <c r="L36" s="633">
        <f t="shared" si="26"/>
        <v>0.3125</v>
      </c>
      <c r="M36" s="597">
        <v>8</v>
      </c>
      <c r="N36" s="635">
        <f t="shared" si="27"/>
        <v>0.3125</v>
      </c>
      <c r="O36" s="556">
        <v>11</v>
      </c>
      <c r="P36" s="61">
        <f t="shared" si="28"/>
        <v>0.22727272727272727</v>
      </c>
      <c r="Q36" s="555">
        <v>9</v>
      </c>
      <c r="R36" s="62">
        <f t="shared" si="29"/>
        <v>0.27777777777777779</v>
      </c>
      <c r="S36" s="554">
        <v>12</v>
      </c>
      <c r="T36" s="61">
        <f t="shared" si="30"/>
        <v>0.20833333333333334</v>
      </c>
      <c r="U36" s="555">
        <v>14</v>
      </c>
      <c r="V36" s="63">
        <f t="shared" si="31"/>
        <v>0.17857142857142858</v>
      </c>
      <c r="W36" s="556">
        <v>11</v>
      </c>
      <c r="X36" s="61">
        <f t="shared" si="32"/>
        <v>0.22727272727272727</v>
      </c>
      <c r="Y36" s="555">
        <v>8</v>
      </c>
      <c r="Z36" s="61">
        <f t="shared" si="33"/>
        <v>0.3125</v>
      </c>
      <c r="AA36" s="555">
        <v>11</v>
      </c>
      <c r="AB36" s="61">
        <f t="shared" si="34"/>
        <v>0.22727272727272727</v>
      </c>
      <c r="AC36" s="555">
        <v>12</v>
      </c>
      <c r="AD36" s="61">
        <f t="shared" si="35"/>
        <v>0.20833333333333334</v>
      </c>
      <c r="AE36" s="555">
        <v>11</v>
      </c>
      <c r="AF36" s="61">
        <f t="shared" si="36"/>
        <v>0.22727272727272727</v>
      </c>
      <c r="AG36" s="555">
        <v>8</v>
      </c>
      <c r="AH36" s="61">
        <f t="shared" si="37"/>
        <v>0.3125</v>
      </c>
      <c r="AI36" s="555">
        <v>11</v>
      </c>
      <c r="AJ36" s="61">
        <f t="shared" si="38"/>
        <v>0.22727272727272727</v>
      </c>
      <c r="AK36" s="555">
        <v>12</v>
      </c>
      <c r="AL36" s="61">
        <f t="shared" si="39"/>
        <v>0.20833333333333334</v>
      </c>
      <c r="AM36" s="555">
        <v>11</v>
      </c>
      <c r="AN36" s="61">
        <f t="shared" si="40"/>
        <v>0.22727272727272727</v>
      </c>
      <c r="AO36" s="555">
        <v>8</v>
      </c>
      <c r="AP36" s="61">
        <f t="shared" si="41"/>
        <v>0.3125</v>
      </c>
      <c r="AQ36" s="555">
        <v>11</v>
      </c>
      <c r="AR36" s="61">
        <f t="shared" si="42"/>
        <v>0.22727272727272727</v>
      </c>
      <c r="AS36" s="555">
        <v>8</v>
      </c>
      <c r="AT36" s="61">
        <f t="shared" si="43"/>
        <v>0.3125</v>
      </c>
    </row>
    <row r="37" spans="1:46" ht="14.1">
      <c r="A37" s="573" t="s">
        <v>90</v>
      </c>
      <c r="B37" s="604">
        <f>B4/150*0.18</f>
        <v>0.44999999999999996</v>
      </c>
      <c r="C37" s="645">
        <v>3.0000000000000001E-3</v>
      </c>
      <c r="D37" s="519">
        <f t="shared" si="22"/>
        <v>149.99999999999997</v>
      </c>
      <c r="E37" s="646">
        <v>0.6</v>
      </c>
      <c r="F37" s="521">
        <f t="shared" si="23"/>
        <v>0.75</v>
      </c>
      <c r="G37" s="637">
        <v>1.2</v>
      </c>
      <c r="H37" s="638">
        <f t="shared" si="24"/>
        <v>0.375</v>
      </c>
      <c r="I37" s="637">
        <v>1.5</v>
      </c>
      <c r="J37" s="521">
        <f t="shared" si="25"/>
        <v>0.3</v>
      </c>
      <c r="K37" s="606">
        <v>1.9</v>
      </c>
      <c r="L37" s="639">
        <f t="shared" si="26"/>
        <v>0.23684210526315788</v>
      </c>
      <c r="M37" s="607">
        <v>1.6</v>
      </c>
      <c r="N37" s="640">
        <f t="shared" si="27"/>
        <v>0.28124999999999994</v>
      </c>
      <c r="O37" s="528">
        <v>2.2000000000000002</v>
      </c>
      <c r="P37" s="71">
        <f t="shared" si="28"/>
        <v>0.2045454545454545</v>
      </c>
      <c r="Q37" s="526">
        <v>1.6</v>
      </c>
      <c r="R37" s="78">
        <f t="shared" si="29"/>
        <v>0.28124999999999994</v>
      </c>
      <c r="S37" s="606">
        <v>2</v>
      </c>
      <c r="T37" s="71">
        <f t="shared" si="30"/>
        <v>0.22499999999999998</v>
      </c>
      <c r="U37" s="607">
        <v>2.6</v>
      </c>
      <c r="V37" s="79">
        <f t="shared" si="31"/>
        <v>0.17307692307692304</v>
      </c>
      <c r="W37" s="528">
        <v>2.2999999999999998</v>
      </c>
      <c r="X37" s="71">
        <f t="shared" si="32"/>
        <v>0.19565217391304349</v>
      </c>
      <c r="Y37" s="526">
        <v>1.8</v>
      </c>
      <c r="Z37" s="71">
        <f t="shared" si="33"/>
        <v>0.24999999999999997</v>
      </c>
      <c r="AA37" s="607">
        <v>2</v>
      </c>
      <c r="AB37" s="71">
        <f t="shared" si="34"/>
        <v>0.22499999999999998</v>
      </c>
      <c r="AC37" s="607">
        <v>2.6</v>
      </c>
      <c r="AD37" s="71">
        <f t="shared" si="35"/>
        <v>0.17307692307692304</v>
      </c>
      <c r="AE37" s="526">
        <v>2.2999999999999998</v>
      </c>
      <c r="AF37" s="71">
        <f t="shared" si="36"/>
        <v>0.19565217391304349</v>
      </c>
      <c r="AG37" s="526">
        <v>1.8</v>
      </c>
      <c r="AH37" s="71">
        <f t="shared" si="37"/>
        <v>0.24999999999999997</v>
      </c>
      <c r="AI37" s="607">
        <v>2</v>
      </c>
      <c r="AJ37" s="71">
        <f t="shared" si="38"/>
        <v>0.22499999999999998</v>
      </c>
      <c r="AK37" s="607">
        <v>2.6</v>
      </c>
      <c r="AL37" s="71">
        <f t="shared" si="39"/>
        <v>0.17307692307692304</v>
      </c>
      <c r="AM37" s="526">
        <v>2.2999999999999998</v>
      </c>
      <c r="AN37" s="71">
        <f t="shared" si="40"/>
        <v>0.19565217391304349</v>
      </c>
      <c r="AO37" s="526">
        <v>1.8</v>
      </c>
      <c r="AP37" s="71">
        <f t="shared" si="41"/>
        <v>0.24999999999999997</v>
      </c>
      <c r="AQ37" s="526">
        <v>2.2999999999999998</v>
      </c>
      <c r="AR37" s="71">
        <f t="shared" si="42"/>
        <v>0.19565217391304349</v>
      </c>
      <c r="AS37" s="526">
        <v>1.8</v>
      </c>
      <c r="AT37" s="71">
        <f t="shared" si="43"/>
        <v>0.24999999999999997</v>
      </c>
    </row>
    <row r="38" spans="1:46" s="6" customFormat="1" ht="14.1">
      <c r="A38" s="589" t="s">
        <v>91</v>
      </c>
      <c r="B38" s="600">
        <f>B4/150*0.12</f>
        <v>0.3</v>
      </c>
      <c r="C38" s="601">
        <v>0.2</v>
      </c>
      <c r="D38" s="562">
        <f t="shared" si="22"/>
        <v>1.4999999999999998</v>
      </c>
      <c r="E38" s="647">
        <v>0.22</v>
      </c>
      <c r="F38" s="395">
        <f t="shared" si="23"/>
        <v>1.3636363636363635</v>
      </c>
      <c r="G38" s="642">
        <v>0.34</v>
      </c>
      <c r="H38" s="630">
        <f t="shared" si="24"/>
        <v>0.88235294117647045</v>
      </c>
      <c r="I38" s="642">
        <v>0.44</v>
      </c>
      <c r="J38" s="595">
        <f t="shared" si="25"/>
        <v>0.68181818181818177</v>
      </c>
      <c r="K38" s="648">
        <v>0.7</v>
      </c>
      <c r="L38" s="633">
        <f t="shared" si="26"/>
        <v>0.4285714285714286</v>
      </c>
      <c r="M38" s="649">
        <v>0.7</v>
      </c>
      <c r="N38" s="635">
        <f t="shared" si="27"/>
        <v>0.4285714285714286</v>
      </c>
      <c r="O38" s="556">
        <v>0.89</v>
      </c>
      <c r="P38" s="61">
        <f t="shared" si="28"/>
        <v>0.33707865168539325</v>
      </c>
      <c r="Q38" s="555">
        <v>0.89</v>
      </c>
      <c r="R38" s="62">
        <f t="shared" si="29"/>
        <v>0.33707865168539325</v>
      </c>
      <c r="S38" s="554">
        <v>1</v>
      </c>
      <c r="T38" s="61">
        <f t="shared" si="30"/>
        <v>0.3</v>
      </c>
      <c r="U38" s="555">
        <v>1.3</v>
      </c>
      <c r="V38" s="63">
        <f t="shared" si="31"/>
        <v>0.23076923076923075</v>
      </c>
      <c r="W38" s="556">
        <v>0.9</v>
      </c>
      <c r="X38" s="61">
        <f t="shared" si="32"/>
        <v>0.33333333333333331</v>
      </c>
      <c r="Y38" s="555">
        <v>0.9</v>
      </c>
      <c r="Z38" s="61">
        <f t="shared" si="33"/>
        <v>0.33333333333333331</v>
      </c>
      <c r="AA38" s="555">
        <v>1</v>
      </c>
      <c r="AB38" s="61">
        <f t="shared" si="34"/>
        <v>0.3</v>
      </c>
      <c r="AC38" s="555">
        <v>1.3</v>
      </c>
      <c r="AD38" s="61">
        <f t="shared" si="35"/>
        <v>0.23076923076923075</v>
      </c>
      <c r="AE38" s="555">
        <v>0.9</v>
      </c>
      <c r="AF38" s="61">
        <f t="shared" si="36"/>
        <v>0.33333333333333331</v>
      </c>
      <c r="AG38" s="555">
        <v>0.9</v>
      </c>
      <c r="AH38" s="61">
        <f t="shared" si="37"/>
        <v>0.33333333333333331</v>
      </c>
      <c r="AI38" s="555">
        <v>1</v>
      </c>
      <c r="AJ38" s="61">
        <f t="shared" si="38"/>
        <v>0.3</v>
      </c>
      <c r="AK38" s="555">
        <v>1.3</v>
      </c>
      <c r="AL38" s="61">
        <f t="shared" si="39"/>
        <v>0.23076923076923075</v>
      </c>
      <c r="AM38" s="555">
        <v>0.9</v>
      </c>
      <c r="AN38" s="61">
        <f t="shared" si="40"/>
        <v>0.33333333333333331</v>
      </c>
      <c r="AO38" s="555">
        <v>0.9</v>
      </c>
      <c r="AP38" s="61">
        <f t="shared" si="41"/>
        <v>0.33333333333333331</v>
      </c>
      <c r="AQ38" s="555">
        <v>0.9</v>
      </c>
      <c r="AR38" s="61">
        <f t="shared" si="42"/>
        <v>0.33333333333333331</v>
      </c>
      <c r="AS38" s="555">
        <v>0.9</v>
      </c>
      <c r="AT38" s="61">
        <f t="shared" si="43"/>
        <v>0.33333333333333331</v>
      </c>
    </row>
    <row r="39" spans="1:46" ht="14.1">
      <c r="A39" s="573" t="s">
        <v>92</v>
      </c>
      <c r="B39" s="608">
        <f>B4/150*18</f>
        <v>45</v>
      </c>
      <c r="C39" s="575">
        <v>110</v>
      </c>
      <c r="D39" s="519">
        <f t="shared" si="22"/>
        <v>0.40909090909090912</v>
      </c>
      <c r="E39" s="636">
        <v>130</v>
      </c>
      <c r="F39" s="521">
        <f t="shared" si="23"/>
        <v>0.34615384615384615</v>
      </c>
      <c r="G39" s="637">
        <v>90</v>
      </c>
      <c r="H39" s="584">
        <f t="shared" si="24"/>
        <v>0.5</v>
      </c>
      <c r="I39" s="637">
        <v>90</v>
      </c>
      <c r="J39" s="580">
        <f t="shared" si="25"/>
        <v>0.5</v>
      </c>
      <c r="K39" s="581">
        <v>120</v>
      </c>
      <c r="L39" s="639">
        <f t="shared" si="26"/>
        <v>0.375</v>
      </c>
      <c r="M39" s="582">
        <v>120</v>
      </c>
      <c r="N39" s="640">
        <f t="shared" si="27"/>
        <v>0.375</v>
      </c>
      <c r="O39" s="528">
        <v>150</v>
      </c>
      <c r="P39" s="71">
        <f t="shared" si="28"/>
        <v>0.3</v>
      </c>
      <c r="Q39" s="526">
        <v>150</v>
      </c>
      <c r="R39" s="78">
        <f t="shared" si="29"/>
        <v>0.3</v>
      </c>
      <c r="S39" s="524">
        <v>220</v>
      </c>
      <c r="T39" s="71">
        <f t="shared" si="30"/>
        <v>0.20454545454545456</v>
      </c>
      <c r="U39" s="526">
        <v>290</v>
      </c>
      <c r="V39" s="79">
        <f t="shared" si="31"/>
        <v>0.15517241379310345</v>
      </c>
      <c r="W39" s="528">
        <v>150</v>
      </c>
      <c r="X39" s="71">
        <f t="shared" si="32"/>
        <v>0.3</v>
      </c>
      <c r="Y39" s="526">
        <v>150</v>
      </c>
      <c r="Z39" s="71">
        <f t="shared" si="33"/>
        <v>0.3</v>
      </c>
      <c r="AA39" s="526">
        <v>220</v>
      </c>
      <c r="AB39" s="71">
        <f t="shared" si="34"/>
        <v>0.20454545454545456</v>
      </c>
      <c r="AC39" s="526">
        <v>290</v>
      </c>
      <c r="AD39" s="71">
        <f t="shared" si="35"/>
        <v>0.15517241379310345</v>
      </c>
      <c r="AE39" s="526">
        <v>150</v>
      </c>
      <c r="AF39" s="71">
        <f t="shared" si="36"/>
        <v>0.3</v>
      </c>
      <c r="AG39" s="526">
        <v>150</v>
      </c>
      <c r="AH39" s="71">
        <f t="shared" si="37"/>
        <v>0.3</v>
      </c>
      <c r="AI39" s="526">
        <v>220</v>
      </c>
      <c r="AJ39" s="71">
        <f t="shared" si="38"/>
        <v>0.20454545454545456</v>
      </c>
      <c r="AK39" s="526">
        <v>290</v>
      </c>
      <c r="AL39" s="71">
        <f t="shared" si="39"/>
        <v>0.15517241379310345</v>
      </c>
      <c r="AM39" s="526">
        <v>150</v>
      </c>
      <c r="AN39" s="71">
        <f t="shared" si="40"/>
        <v>0.3</v>
      </c>
      <c r="AO39" s="526">
        <v>150</v>
      </c>
      <c r="AP39" s="71">
        <f t="shared" si="41"/>
        <v>0.3</v>
      </c>
      <c r="AQ39" s="526">
        <v>150</v>
      </c>
      <c r="AR39" s="71">
        <f t="shared" si="42"/>
        <v>0.3</v>
      </c>
      <c r="AS39" s="526">
        <v>150</v>
      </c>
      <c r="AT39" s="71">
        <f t="shared" si="43"/>
        <v>0.3</v>
      </c>
    </row>
    <row r="40" spans="1:46" s="6" customFormat="1" ht="14.1">
      <c r="A40" s="589" t="s">
        <v>93</v>
      </c>
      <c r="B40" s="590">
        <f>B4/150*7.5</f>
        <v>18.75</v>
      </c>
      <c r="C40" s="591">
        <v>2</v>
      </c>
      <c r="D40" s="562">
        <f t="shared" si="22"/>
        <v>9.375</v>
      </c>
      <c r="E40" s="641">
        <v>3</v>
      </c>
      <c r="F40" s="395">
        <f t="shared" si="23"/>
        <v>6.25</v>
      </c>
      <c r="G40" s="642">
        <v>17</v>
      </c>
      <c r="H40" s="630">
        <f t="shared" si="24"/>
        <v>1.1029411764705883</v>
      </c>
      <c r="I40" s="642">
        <v>22</v>
      </c>
      <c r="J40" s="643">
        <f t="shared" si="25"/>
        <v>0.85227272727272729</v>
      </c>
      <c r="K40" s="596">
        <v>34</v>
      </c>
      <c r="L40" s="633">
        <f t="shared" si="26"/>
        <v>0.55147058823529416</v>
      </c>
      <c r="M40" s="597">
        <v>34</v>
      </c>
      <c r="N40" s="635">
        <f t="shared" si="27"/>
        <v>0.55147058823529416</v>
      </c>
      <c r="O40" s="556">
        <v>43</v>
      </c>
      <c r="P40" s="61">
        <f t="shared" si="28"/>
        <v>0.43604651162790697</v>
      </c>
      <c r="Q40" s="555">
        <v>43</v>
      </c>
      <c r="R40" s="62">
        <f t="shared" si="29"/>
        <v>0.43604651162790697</v>
      </c>
      <c r="S40" s="554">
        <v>50</v>
      </c>
      <c r="T40" s="61">
        <f t="shared" si="30"/>
        <v>0.375</v>
      </c>
      <c r="U40" s="555">
        <v>50</v>
      </c>
      <c r="V40" s="63">
        <f t="shared" si="31"/>
        <v>0.375</v>
      </c>
      <c r="W40" s="556">
        <v>45</v>
      </c>
      <c r="X40" s="61">
        <f t="shared" si="32"/>
        <v>0.41666666666666669</v>
      </c>
      <c r="Y40" s="555">
        <v>45</v>
      </c>
      <c r="Z40" s="61">
        <f t="shared" si="33"/>
        <v>0.41666666666666669</v>
      </c>
      <c r="AA40" s="555">
        <v>50</v>
      </c>
      <c r="AB40" s="61">
        <f t="shared" si="34"/>
        <v>0.375</v>
      </c>
      <c r="AC40" s="555">
        <v>50</v>
      </c>
      <c r="AD40" s="61">
        <f t="shared" si="35"/>
        <v>0.375</v>
      </c>
      <c r="AE40" s="555">
        <v>45</v>
      </c>
      <c r="AF40" s="61">
        <f t="shared" si="36"/>
        <v>0.41666666666666669</v>
      </c>
      <c r="AG40" s="555">
        <v>45</v>
      </c>
      <c r="AH40" s="61">
        <f t="shared" si="37"/>
        <v>0.41666666666666669</v>
      </c>
      <c r="AI40" s="555">
        <v>50</v>
      </c>
      <c r="AJ40" s="61">
        <f t="shared" si="38"/>
        <v>0.375</v>
      </c>
      <c r="AK40" s="555">
        <v>50</v>
      </c>
      <c r="AL40" s="61">
        <f t="shared" si="39"/>
        <v>0.375</v>
      </c>
      <c r="AM40" s="555">
        <v>45</v>
      </c>
      <c r="AN40" s="61">
        <f t="shared" si="40"/>
        <v>0.41666666666666669</v>
      </c>
      <c r="AO40" s="555">
        <v>45</v>
      </c>
      <c r="AP40" s="61">
        <f t="shared" si="41"/>
        <v>0.41666666666666669</v>
      </c>
      <c r="AQ40" s="555">
        <v>45</v>
      </c>
      <c r="AR40" s="61">
        <f t="shared" si="42"/>
        <v>0.41666666666666669</v>
      </c>
      <c r="AS40" s="555">
        <v>45</v>
      </c>
      <c r="AT40" s="61">
        <f t="shared" si="43"/>
        <v>0.41666666666666669</v>
      </c>
    </row>
    <row r="41" spans="1:46" ht="14.1">
      <c r="A41" s="573" t="s">
        <v>94</v>
      </c>
      <c r="B41" s="583">
        <f>B4/150*3</f>
        <v>7.5</v>
      </c>
      <c r="C41" s="605">
        <v>0.2</v>
      </c>
      <c r="D41" s="519">
        <f t="shared" si="22"/>
        <v>37.5</v>
      </c>
      <c r="E41" s="646">
        <v>5.5</v>
      </c>
      <c r="F41" s="521">
        <f t="shared" si="23"/>
        <v>1.3636363636363635</v>
      </c>
      <c r="G41" s="637">
        <v>11</v>
      </c>
      <c r="H41" s="584">
        <f t="shared" si="24"/>
        <v>0.68181818181818177</v>
      </c>
      <c r="I41" s="637">
        <v>15</v>
      </c>
      <c r="J41" s="599">
        <f t="shared" si="25"/>
        <v>0.5</v>
      </c>
      <c r="K41" s="581">
        <v>25</v>
      </c>
      <c r="L41" s="639">
        <f t="shared" si="26"/>
        <v>0.3</v>
      </c>
      <c r="M41" s="582">
        <v>21</v>
      </c>
      <c r="N41" s="640">
        <f t="shared" si="27"/>
        <v>0.35714285714285715</v>
      </c>
      <c r="O41" s="528">
        <v>35</v>
      </c>
      <c r="P41" s="71">
        <f t="shared" si="28"/>
        <v>0.21428571428571427</v>
      </c>
      <c r="Q41" s="526">
        <v>24</v>
      </c>
      <c r="R41" s="78">
        <f t="shared" si="29"/>
        <v>0.3125</v>
      </c>
      <c r="S41" s="524">
        <v>29</v>
      </c>
      <c r="T41" s="71">
        <f t="shared" si="30"/>
        <v>0.25862068965517243</v>
      </c>
      <c r="U41" s="526">
        <v>44</v>
      </c>
      <c r="V41" s="79">
        <f t="shared" si="31"/>
        <v>0.17045454545454544</v>
      </c>
      <c r="W41" s="528">
        <v>35</v>
      </c>
      <c r="X41" s="71">
        <f t="shared" si="32"/>
        <v>0.21428571428571427</v>
      </c>
      <c r="Y41" s="526">
        <v>25</v>
      </c>
      <c r="Z41" s="71">
        <f t="shared" si="33"/>
        <v>0.3</v>
      </c>
      <c r="AA41" s="526">
        <v>30</v>
      </c>
      <c r="AB41" s="71">
        <f t="shared" si="34"/>
        <v>0.25</v>
      </c>
      <c r="AC41" s="526">
        <v>45</v>
      </c>
      <c r="AD41" s="71">
        <f t="shared" si="35"/>
        <v>0.16666666666666666</v>
      </c>
      <c r="AE41" s="526">
        <v>35</v>
      </c>
      <c r="AF41" s="71">
        <f t="shared" si="36"/>
        <v>0.21428571428571427</v>
      </c>
      <c r="AG41" s="526">
        <v>25</v>
      </c>
      <c r="AH41" s="71">
        <f t="shared" si="37"/>
        <v>0.3</v>
      </c>
      <c r="AI41" s="526">
        <v>30</v>
      </c>
      <c r="AJ41" s="71">
        <f t="shared" si="38"/>
        <v>0.25</v>
      </c>
      <c r="AK41" s="526">
        <v>45</v>
      </c>
      <c r="AL41" s="71">
        <f t="shared" si="39"/>
        <v>0.16666666666666666</v>
      </c>
      <c r="AM41" s="526">
        <v>30</v>
      </c>
      <c r="AN41" s="71">
        <f t="shared" si="40"/>
        <v>0.25</v>
      </c>
      <c r="AO41" s="526">
        <v>20</v>
      </c>
      <c r="AP41" s="71">
        <f t="shared" si="41"/>
        <v>0.375</v>
      </c>
      <c r="AQ41" s="526">
        <v>30</v>
      </c>
      <c r="AR41" s="71">
        <f t="shared" si="42"/>
        <v>0.25</v>
      </c>
      <c r="AS41" s="526">
        <v>20</v>
      </c>
      <c r="AT41" s="71">
        <f t="shared" si="43"/>
        <v>0.375</v>
      </c>
    </row>
    <row r="42" spans="1:46" s="6" customFormat="1" ht="14.1">
      <c r="A42" s="589" t="s">
        <v>95</v>
      </c>
      <c r="B42" s="590">
        <f>B4/150*8.5</f>
        <v>21.25</v>
      </c>
      <c r="C42" s="650">
        <v>15</v>
      </c>
      <c r="D42" s="562">
        <f t="shared" si="22"/>
        <v>1.4166666666666667</v>
      </c>
      <c r="E42" s="651">
        <v>20</v>
      </c>
      <c r="F42" s="395">
        <f t="shared" si="23"/>
        <v>1.0625</v>
      </c>
      <c r="G42" s="538">
        <v>20</v>
      </c>
      <c r="H42" s="644">
        <f t="shared" si="24"/>
        <v>1.0625</v>
      </c>
      <c r="I42" s="538">
        <v>30</v>
      </c>
      <c r="J42" s="595">
        <f t="shared" si="25"/>
        <v>0.70833333333333337</v>
      </c>
      <c r="K42" s="596">
        <v>40</v>
      </c>
      <c r="L42" s="633">
        <f t="shared" si="26"/>
        <v>0.53125</v>
      </c>
      <c r="M42" s="597">
        <v>40</v>
      </c>
      <c r="N42" s="635">
        <f t="shared" si="27"/>
        <v>0.53125</v>
      </c>
      <c r="O42" s="556">
        <v>55</v>
      </c>
      <c r="P42" s="61">
        <f t="shared" si="28"/>
        <v>0.38636363636363635</v>
      </c>
      <c r="Q42" s="555">
        <v>55</v>
      </c>
      <c r="R42" s="62">
        <f t="shared" si="29"/>
        <v>0.38636363636363635</v>
      </c>
      <c r="S42" s="554">
        <v>60</v>
      </c>
      <c r="T42" s="61">
        <f t="shared" si="30"/>
        <v>0.35416666666666669</v>
      </c>
      <c r="U42" s="555">
        <v>70</v>
      </c>
      <c r="V42" s="63">
        <f t="shared" si="31"/>
        <v>0.30357142857142855</v>
      </c>
      <c r="W42" s="556">
        <v>55</v>
      </c>
      <c r="X42" s="61">
        <f t="shared" si="32"/>
        <v>0.38636363636363635</v>
      </c>
      <c r="Y42" s="555">
        <v>55</v>
      </c>
      <c r="Z42" s="61">
        <f t="shared" si="33"/>
        <v>0.38636363636363635</v>
      </c>
      <c r="AA42" s="555">
        <v>60</v>
      </c>
      <c r="AB42" s="61">
        <f t="shared" si="34"/>
        <v>0.35416666666666669</v>
      </c>
      <c r="AC42" s="555">
        <v>70</v>
      </c>
      <c r="AD42" s="61">
        <f t="shared" si="35"/>
        <v>0.30357142857142855</v>
      </c>
      <c r="AE42" s="555">
        <v>55</v>
      </c>
      <c r="AF42" s="61">
        <f t="shared" si="36"/>
        <v>0.38636363636363635</v>
      </c>
      <c r="AG42" s="555">
        <v>55</v>
      </c>
      <c r="AH42" s="61">
        <f t="shared" si="37"/>
        <v>0.38636363636363635</v>
      </c>
      <c r="AI42" s="555">
        <v>60</v>
      </c>
      <c r="AJ42" s="61">
        <f t="shared" si="38"/>
        <v>0.35416666666666669</v>
      </c>
      <c r="AK42" s="555">
        <v>70</v>
      </c>
      <c r="AL42" s="61">
        <f t="shared" si="39"/>
        <v>0.30357142857142855</v>
      </c>
      <c r="AM42" s="555">
        <v>55</v>
      </c>
      <c r="AN42" s="61">
        <f t="shared" si="40"/>
        <v>0.38636363636363635</v>
      </c>
      <c r="AO42" s="555">
        <v>55</v>
      </c>
      <c r="AP42" s="61">
        <f t="shared" si="41"/>
        <v>0.38636363636363635</v>
      </c>
      <c r="AQ42" s="555">
        <v>55</v>
      </c>
      <c r="AR42" s="61">
        <f t="shared" si="42"/>
        <v>0.38636363636363635</v>
      </c>
      <c r="AS42" s="555">
        <v>55</v>
      </c>
      <c r="AT42" s="61">
        <f t="shared" si="43"/>
        <v>0.38636363636363635</v>
      </c>
    </row>
    <row r="43" spans="1:46" ht="14.1">
      <c r="A43" s="573" t="s">
        <v>96</v>
      </c>
      <c r="B43" s="608">
        <f>B4/150*130</f>
        <v>325</v>
      </c>
      <c r="C43" s="652">
        <v>120</v>
      </c>
      <c r="D43" s="519">
        <f t="shared" si="22"/>
        <v>2.7083333333333335</v>
      </c>
      <c r="E43" s="653">
        <v>370</v>
      </c>
      <c r="F43" s="521">
        <f t="shared" si="23"/>
        <v>0.8783783783783784</v>
      </c>
      <c r="G43" s="576">
        <v>1000</v>
      </c>
      <c r="H43" s="638">
        <f t="shared" si="24"/>
        <v>0.32500000000000001</v>
      </c>
      <c r="I43" s="576">
        <v>1200</v>
      </c>
      <c r="J43" s="521">
        <f t="shared" si="25"/>
        <v>0.27083333333333331</v>
      </c>
      <c r="K43" s="581">
        <v>1500</v>
      </c>
      <c r="L43" s="639">
        <f t="shared" si="26"/>
        <v>0.21666666666666667</v>
      </c>
      <c r="M43" s="582">
        <v>1500</v>
      </c>
      <c r="N43" s="640">
        <f t="shared" si="27"/>
        <v>0.21666666666666667</v>
      </c>
      <c r="O43" s="528">
        <v>1500</v>
      </c>
      <c r="P43" s="71">
        <f t="shared" si="28"/>
        <v>0.21666666666666667</v>
      </c>
      <c r="Q43" s="526">
        <v>1500</v>
      </c>
      <c r="R43" s="78">
        <f t="shared" si="29"/>
        <v>0.21666666666666667</v>
      </c>
      <c r="S43" s="524">
        <v>1500</v>
      </c>
      <c r="T43" s="71">
        <f t="shared" si="30"/>
        <v>0.21666666666666667</v>
      </c>
      <c r="U43" s="526">
        <v>1500</v>
      </c>
      <c r="V43" s="79">
        <f t="shared" si="31"/>
        <v>0.21666666666666667</v>
      </c>
      <c r="W43" s="528">
        <v>1500</v>
      </c>
      <c r="X43" s="71">
        <f t="shared" si="32"/>
        <v>0.21666666666666667</v>
      </c>
      <c r="Y43" s="526">
        <v>1500</v>
      </c>
      <c r="Z43" s="71">
        <f t="shared" si="33"/>
        <v>0.21666666666666667</v>
      </c>
      <c r="AA43" s="526">
        <v>1500</v>
      </c>
      <c r="AB43" s="71">
        <f t="shared" si="34"/>
        <v>0.21666666666666667</v>
      </c>
      <c r="AC43" s="526">
        <v>1500</v>
      </c>
      <c r="AD43" s="71">
        <f t="shared" si="35"/>
        <v>0.21666666666666667</v>
      </c>
      <c r="AE43" s="526">
        <v>1500</v>
      </c>
      <c r="AF43" s="71">
        <f t="shared" si="36"/>
        <v>0.21666666666666667</v>
      </c>
      <c r="AG43" s="526">
        <v>1500</v>
      </c>
      <c r="AH43" s="71">
        <f t="shared" si="37"/>
        <v>0.21666666666666667</v>
      </c>
      <c r="AI43" s="526">
        <v>1500</v>
      </c>
      <c r="AJ43" s="71">
        <f t="shared" si="38"/>
        <v>0.21666666666666667</v>
      </c>
      <c r="AK43" s="526">
        <v>1500</v>
      </c>
      <c r="AL43" s="71">
        <f t="shared" si="39"/>
        <v>0.21666666666666667</v>
      </c>
      <c r="AM43" s="526">
        <v>1300</v>
      </c>
      <c r="AN43" s="71">
        <f t="shared" si="40"/>
        <v>0.25</v>
      </c>
      <c r="AO43" s="526">
        <v>1300</v>
      </c>
      <c r="AP43" s="71">
        <f t="shared" si="41"/>
        <v>0.25</v>
      </c>
      <c r="AQ43" s="526">
        <v>1200</v>
      </c>
      <c r="AR43" s="71">
        <f t="shared" si="42"/>
        <v>0.27083333333333331</v>
      </c>
      <c r="AS43" s="526">
        <v>1200</v>
      </c>
      <c r="AT43" s="71">
        <f t="shared" si="43"/>
        <v>0.27083333333333331</v>
      </c>
    </row>
    <row r="44" spans="1:46" s="6" customFormat="1" ht="14.1">
      <c r="A44" s="654" t="s">
        <v>97</v>
      </c>
      <c r="B44" s="655">
        <f>B4/150*250</f>
        <v>625</v>
      </c>
      <c r="C44" s="656">
        <v>400</v>
      </c>
      <c r="D44" s="562">
        <f t="shared" si="22"/>
        <v>1.5625</v>
      </c>
      <c r="E44" s="657">
        <v>700</v>
      </c>
      <c r="F44" s="395">
        <f t="shared" si="23"/>
        <v>0.8928571428571429</v>
      </c>
      <c r="G44" s="537">
        <v>3000</v>
      </c>
      <c r="H44" s="658">
        <f t="shared" si="24"/>
        <v>0.20833333333333334</v>
      </c>
      <c r="I44" s="537">
        <v>3800</v>
      </c>
      <c r="J44" s="658">
        <f t="shared" si="25"/>
        <v>0.16447368421052633</v>
      </c>
      <c r="K44" s="596">
        <v>4500</v>
      </c>
      <c r="L44" s="633">
        <f t="shared" si="26"/>
        <v>0.1388888888888889</v>
      </c>
      <c r="M44" s="597">
        <v>4500</v>
      </c>
      <c r="N44" s="635">
        <f t="shared" si="27"/>
        <v>0.1388888888888889</v>
      </c>
      <c r="O44" s="556">
        <v>4700</v>
      </c>
      <c r="P44" s="61">
        <f t="shared" si="28"/>
        <v>0.13297872340425532</v>
      </c>
      <c r="Q44" s="555">
        <v>4700</v>
      </c>
      <c r="R44" s="62">
        <f t="shared" si="29"/>
        <v>0.13297872340425532</v>
      </c>
      <c r="S44" s="554">
        <v>4700</v>
      </c>
      <c r="T44" s="61">
        <f t="shared" si="30"/>
        <v>0.13297872340425532</v>
      </c>
      <c r="U44" s="555">
        <v>5100</v>
      </c>
      <c r="V44" s="63">
        <f t="shared" si="31"/>
        <v>0.12254901960784313</v>
      </c>
      <c r="W44" s="556">
        <v>4700</v>
      </c>
      <c r="X44" s="61">
        <f t="shared" si="32"/>
        <v>0.13297872340425532</v>
      </c>
      <c r="Y44" s="555">
        <v>4700</v>
      </c>
      <c r="Z44" s="61">
        <f t="shared" si="33"/>
        <v>0.13297872340425532</v>
      </c>
      <c r="AA44" s="555">
        <v>4700</v>
      </c>
      <c r="AB44" s="61">
        <f t="shared" si="34"/>
        <v>0.13297872340425532</v>
      </c>
      <c r="AC44" s="555">
        <v>5100</v>
      </c>
      <c r="AD44" s="61">
        <f t="shared" si="35"/>
        <v>0.12254901960784313</v>
      </c>
      <c r="AE44" s="555">
        <v>4700</v>
      </c>
      <c r="AF44" s="61">
        <f t="shared" si="36"/>
        <v>0.13297872340425532</v>
      </c>
      <c r="AG44" s="555">
        <v>4700</v>
      </c>
      <c r="AH44" s="61">
        <f t="shared" si="37"/>
        <v>0.13297872340425532</v>
      </c>
      <c r="AI44" s="555">
        <v>4700</v>
      </c>
      <c r="AJ44" s="61">
        <f t="shared" si="38"/>
        <v>0.13297872340425532</v>
      </c>
      <c r="AK44" s="555">
        <v>5100</v>
      </c>
      <c r="AL44" s="61">
        <f t="shared" si="39"/>
        <v>0.12254901960784313</v>
      </c>
      <c r="AM44" s="555">
        <v>4700</v>
      </c>
      <c r="AN44" s="61">
        <f t="shared" si="40"/>
        <v>0.13297872340425532</v>
      </c>
      <c r="AO44" s="555">
        <v>4700</v>
      </c>
      <c r="AP44" s="61">
        <f t="shared" si="41"/>
        <v>0.13297872340425532</v>
      </c>
      <c r="AQ44" s="555">
        <v>4700</v>
      </c>
      <c r="AR44" s="61">
        <f t="shared" si="42"/>
        <v>0.13297872340425532</v>
      </c>
      <c r="AS44" s="555">
        <v>4700</v>
      </c>
      <c r="AT44" s="61">
        <f t="shared" si="43"/>
        <v>0.13297872340425532</v>
      </c>
    </row>
    <row r="45" spans="1:46" ht="14.4" thickBot="1">
      <c r="A45" s="659" t="s">
        <v>98</v>
      </c>
      <c r="B45" s="660">
        <f>B4/150*180</f>
        <v>450</v>
      </c>
      <c r="C45" s="661">
        <v>180</v>
      </c>
      <c r="D45" s="662">
        <f t="shared" si="22"/>
        <v>2.5</v>
      </c>
      <c r="E45" s="663">
        <v>570</v>
      </c>
      <c r="F45" s="664">
        <f t="shared" si="23"/>
        <v>0.78947368421052633</v>
      </c>
      <c r="G45" s="665">
        <v>1500</v>
      </c>
      <c r="H45" s="666">
        <f t="shared" si="24"/>
        <v>0.3</v>
      </c>
      <c r="I45" s="665">
        <v>1900</v>
      </c>
      <c r="J45" s="664">
        <f t="shared" si="25"/>
        <v>0.23684210526315788</v>
      </c>
      <c r="K45" s="667">
        <v>2300</v>
      </c>
      <c r="L45" s="668">
        <f t="shared" si="26"/>
        <v>0.19565217391304349</v>
      </c>
      <c r="M45" s="669">
        <v>2300</v>
      </c>
      <c r="N45" s="670">
        <f t="shared" si="27"/>
        <v>0.19565217391304349</v>
      </c>
      <c r="O45" s="671">
        <v>2300</v>
      </c>
      <c r="P45" s="83">
        <f>B45/O45</f>
        <v>0.19565217391304349</v>
      </c>
      <c r="Q45" s="672">
        <v>2300</v>
      </c>
      <c r="R45" s="84">
        <f t="shared" si="29"/>
        <v>0.19565217391304349</v>
      </c>
      <c r="S45" s="673">
        <v>2300</v>
      </c>
      <c r="T45" s="83">
        <f>B45/S45</f>
        <v>0.19565217391304349</v>
      </c>
      <c r="U45" s="672">
        <v>2300</v>
      </c>
      <c r="V45" s="85">
        <f>B45/U45</f>
        <v>0.19565217391304349</v>
      </c>
      <c r="W45" s="671">
        <v>2300</v>
      </c>
      <c r="X45" s="83">
        <f t="shared" si="32"/>
        <v>0.19565217391304349</v>
      </c>
      <c r="Y45" s="672">
        <v>2300</v>
      </c>
      <c r="Z45" s="83">
        <f t="shared" si="33"/>
        <v>0.19565217391304349</v>
      </c>
      <c r="AA45" s="672">
        <v>2300</v>
      </c>
      <c r="AB45" s="83">
        <f>B45/AA45</f>
        <v>0.19565217391304349</v>
      </c>
      <c r="AC45" s="672">
        <v>2300</v>
      </c>
      <c r="AD45" s="83">
        <f t="shared" si="35"/>
        <v>0.19565217391304349</v>
      </c>
      <c r="AE45" s="672">
        <v>2300</v>
      </c>
      <c r="AF45" s="83">
        <f>B45/AE45</f>
        <v>0.19565217391304349</v>
      </c>
      <c r="AG45" s="672">
        <v>2300</v>
      </c>
      <c r="AH45" s="83">
        <f t="shared" si="37"/>
        <v>0.19565217391304349</v>
      </c>
      <c r="AI45" s="672">
        <v>2300</v>
      </c>
      <c r="AJ45" s="83">
        <f t="shared" si="38"/>
        <v>0.19565217391304349</v>
      </c>
      <c r="AK45" s="672">
        <v>2300</v>
      </c>
      <c r="AL45" s="83">
        <f t="shared" si="39"/>
        <v>0.19565217391304349</v>
      </c>
      <c r="AM45" s="672">
        <v>3000</v>
      </c>
      <c r="AN45" s="83">
        <f t="shared" si="40"/>
        <v>0.15</v>
      </c>
      <c r="AO45" s="672">
        <v>2000</v>
      </c>
      <c r="AP45" s="83">
        <f t="shared" si="41"/>
        <v>0.22500000000000001</v>
      </c>
      <c r="AQ45" s="672">
        <v>1800</v>
      </c>
      <c r="AR45" s="83">
        <f t="shared" si="42"/>
        <v>0.25</v>
      </c>
      <c r="AS45" s="672">
        <v>1800</v>
      </c>
      <c r="AT45" s="83">
        <f t="shared" si="43"/>
        <v>0.25</v>
      </c>
    </row>
    <row r="46" spans="1:46" ht="46.5" customHeight="1">
      <c r="A46" s="717" t="s">
        <v>99</v>
      </c>
      <c r="B46" s="718"/>
      <c r="C46" s="469" t="s">
        <v>24</v>
      </c>
      <c r="D46" s="470" t="s">
        <v>56</v>
      </c>
      <c r="E46" s="471" t="s">
        <v>24</v>
      </c>
      <c r="F46" s="472" t="s">
        <v>56</v>
      </c>
      <c r="G46" s="473" t="s">
        <v>24</v>
      </c>
      <c r="H46" s="474" t="s">
        <v>25</v>
      </c>
      <c r="I46" s="475" t="s">
        <v>24</v>
      </c>
      <c r="J46" s="476" t="s">
        <v>25</v>
      </c>
      <c r="K46" s="477" t="s">
        <v>57</v>
      </c>
      <c r="L46" s="478" t="s">
        <v>58</v>
      </c>
      <c r="M46" s="479" t="s">
        <v>59</v>
      </c>
      <c r="N46" s="480" t="s">
        <v>60</v>
      </c>
      <c r="O46" s="481" t="s">
        <v>57</v>
      </c>
      <c r="P46" s="478" t="s">
        <v>58</v>
      </c>
      <c r="Q46" s="479" t="s">
        <v>59</v>
      </c>
      <c r="R46" s="482" t="s">
        <v>60</v>
      </c>
      <c r="S46" s="483" t="s">
        <v>61</v>
      </c>
      <c r="T46" s="484" t="s">
        <v>62</v>
      </c>
      <c r="U46" s="485" t="s">
        <v>63</v>
      </c>
      <c r="V46" s="486" t="s">
        <v>64</v>
      </c>
      <c r="W46" s="481" t="s">
        <v>57</v>
      </c>
      <c r="X46" s="478" t="s">
        <v>58</v>
      </c>
      <c r="Y46" s="479" t="s">
        <v>59</v>
      </c>
      <c r="Z46" s="487" t="s">
        <v>60</v>
      </c>
      <c r="AA46" s="488" t="s">
        <v>61</v>
      </c>
      <c r="AB46" s="484" t="s">
        <v>62</v>
      </c>
      <c r="AC46" s="485" t="s">
        <v>63</v>
      </c>
      <c r="AD46" s="489" t="s">
        <v>64</v>
      </c>
      <c r="AE46" s="490" t="s">
        <v>57</v>
      </c>
      <c r="AF46" s="478" t="s">
        <v>58</v>
      </c>
      <c r="AG46" s="479" t="s">
        <v>59</v>
      </c>
      <c r="AH46" s="487" t="s">
        <v>60</v>
      </c>
      <c r="AI46" s="488" t="s">
        <v>61</v>
      </c>
      <c r="AJ46" s="484" t="s">
        <v>62</v>
      </c>
      <c r="AK46" s="485" t="s">
        <v>63</v>
      </c>
      <c r="AL46" s="489" t="s">
        <v>64</v>
      </c>
      <c r="AM46" s="490" t="s">
        <v>57</v>
      </c>
      <c r="AN46" s="478" t="s">
        <v>58</v>
      </c>
      <c r="AO46" s="479" t="s">
        <v>59</v>
      </c>
      <c r="AP46" s="487" t="s">
        <v>60</v>
      </c>
      <c r="AQ46" s="490" t="s">
        <v>57</v>
      </c>
      <c r="AR46" s="478" t="s">
        <v>58</v>
      </c>
      <c r="AS46" s="479" t="s">
        <v>100</v>
      </c>
      <c r="AT46" s="487" t="s">
        <v>60</v>
      </c>
    </row>
    <row r="47" spans="1:46" s="6" customFormat="1" ht="14.1">
      <c r="A47" s="532" t="s">
        <v>101</v>
      </c>
      <c r="B47" s="674">
        <f>B4/150*17</f>
        <v>42.5</v>
      </c>
      <c r="C47" s="392" t="s">
        <v>53</v>
      </c>
      <c r="D47" s="675"/>
      <c r="E47" s="392" t="s">
        <v>53</v>
      </c>
      <c r="F47" s="676"/>
      <c r="G47" s="392" t="s">
        <v>53</v>
      </c>
      <c r="H47" s="311"/>
      <c r="I47" s="392" t="s">
        <v>53</v>
      </c>
      <c r="J47" s="311"/>
      <c r="K47" s="392" t="s">
        <v>53</v>
      </c>
      <c r="L47" s="355"/>
      <c r="M47" s="392" t="s">
        <v>53</v>
      </c>
      <c r="N47" s="357"/>
      <c r="O47" s="392" t="s">
        <v>53</v>
      </c>
      <c r="P47" s="35"/>
      <c r="Q47" s="392" t="s">
        <v>53</v>
      </c>
      <c r="R47" s="36"/>
      <c r="S47" s="392" t="s">
        <v>53</v>
      </c>
      <c r="T47" s="35"/>
      <c r="U47" s="392" t="s">
        <v>53</v>
      </c>
      <c r="V47" s="37"/>
      <c r="W47" s="392" t="s">
        <v>53</v>
      </c>
      <c r="X47" s="35"/>
      <c r="Y47" s="392" t="s">
        <v>53</v>
      </c>
      <c r="Z47" s="35"/>
      <c r="AA47" s="392" t="s">
        <v>53</v>
      </c>
      <c r="AB47" s="35"/>
      <c r="AC47" s="392" t="s">
        <v>53</v>
      </c>
      <c r="AD47" s="35"/>
      <c r="AE47" s="392" t="s">
        <v>53</v>
      </c>
      <c r="AF47" s="35"/>
      <c r="AG47" s="392" t="s">
        <v>53</v>
      </c>
      <c r="AH47" s="35"/>
      <c r="AI47" s="392" t="s">
        <v>53</v>
      </c>
      <c r="AJ47" s="35"/>
      <c r="AK47" s="392" t="s">
        <v>53</v>
      </c>
      <c r="AL47" s="35"/>
      <c r="AM47" s="392" t="s">
        <v>53</v>
      </c>
      <c r="AN47" s="35"/>
      <c r="AO47" s="392" t="s">
        <v>53</v>
      </c>
      <c r="AP47" s="35"/>
      <c r="AQ47" s="392" t="s">
        <v>53</v>
      </c>
      <c r="AR47" s="35"/>
      <c r="AS47" s="392" t="s">
        <v>53</v>
      </c>
      <c r="AT47" s="35"/>
    </row>
    <row r="48" spans="1:46" ht="14.4" thickBot="1">
      <c r="A48" s="677" t="s">
        <v>102</v>
      </c>
      <c r="B48" s="493">
        <f>B4/150*36</f>
        <v>90</v>
      </c>
      <c r="C48" s="494" t="s">
        <v>53</v>
      </c>
      <c r="D48" s="678"/>
      <c r="E48" s="494" t="s">
        <v>53</v>
      </c>
      <c r="F48" s="679"/>
      <c r="G48" s="494" t="s">
        <v>53</v>
      </c>
      <c r="H48" s="680"/>
      <c r="I48" s="494" t="s">
        <v>53</v>
      </c>
      <c r="J48" s="680"/>
      <c r="K48" s="494" t="s">
        <v>53</v>
      </c>
      <c r="L48" s="681"/>
      <c r="M48" s="494" t="s">
        <v>53</v>
      </c>
      <c r="N48" s="682"/>
      <c r="O48" s="494" t="s">
        <v>53</v>
      </c>
      <c r="P48" s="44"/>
      <c r="Q48" s="494" t="s">
        <v>53</v>
      </c>
      <c r="R48" s="45"/>
      <c r="S48" s="494" t="s">
        <v>53</v>
      </c>
      <c r="T48" s="46"/>
      <c r="U48" s="494" t="s">
        <v>53</v>
      </c>
      <c r="V48" s="47"/>
      <c r="W48" s="494" t="s">
        <v>53</v>
      </c>
      <c r="X48" s="44"/>
      <c r="Y48" s="494" t="s">
        <v>53</v>
      </c>
      <c r="Z48" s="44"/>
      <c r="AA48" s="494" t="s">
        <v>53</v>
      </c>
      <c r="AB48" s="44"/>
      <c r="AC48" s="494" t="s">
        <v>53</v>
      </c>
      <c r="AD48" s="44"/>
      <c r="AE48" s="494" t="s">
        <v>53</v>
      </c>
      <c r="AF48" s="44"/>
      <c r="AG48" s="494" t="s">
        <v>53</v>
      </c>
      <c r="AH48" s="44"/>
      <c r="AI48" s="494" t="s">
        <v>53</v>
      </c>
      <c r="AJ48" s="44"/>
      <c r="AK48" s="494" t="s">
        <v>53</v>
      </c>
      <c r="AL48" s="44"/>
      <c r="AM48" s="494" t="s">
        <v>53</v>
      </c>
      <c r="AN48" s="44"/>
      <c r="AO48" s="494" t="s">
        <v>53</v>
      </c>
      <c r="AP48" s="44"/>
      <c r="AQ48" s="494" t="s">
        <v>53</v>
      </c>
      <c r="AR48" s="44"/>
      <c r="AS48" s="494" t="s">
        <v>53</v>
      </c>
      <c r="AT48" s="44"/>
    </row>
    <row r="49" spans="1:46">
      <c r="A49" s="500"/>
      <c r="B49" s="501"/>
      <c r="C49" s="502"/>
      <c r="D49" s="502"/>
      <c r="E49" s="502"/>
      <c r="F49" s="502"/>
      <c r="G49" s="502"/>
      <c r="H49" s="502"/>
      <c r="I49" s="502"/>
      <c r="J49" s="502"/>
      <c r="K49" s="502"/>
      <c r="L49" s="502"/>
      <c r="M49" s="502"/>
      <c r="N49" s="502"/>
      <c r="O49" s="502"/>
      <c r="P49" s="502"/>
      <c r="Q49" s="502"/>
      <c r="R49" s="502"/>
      <c r="S49" s="502"/>
      <c r="T49" s="502"/>
      <c r="U49" s="502"/>
      <c r="V49" s="502"/>
      <c r="W49" s="502"/>
      <c r="X49" s="502"/>
      <c r="Y49" s="502"/>
      <c r="Z49" s="502"/>
      <c r="AA49" s="502"/>
      <c r="AB49" s="502"/>
      <c r="AC49" s="502"/>
      <c r="AD49" s="502"/>
      <c r="AE49" s="502"/>
      <c r="AF49" s="502"/>
      <c r="AG49" s="502"/>
      <c r="AH49" s="502"/>
      <c r="AI49" s="502"/>
      <c r="AJ49" s="502"/>
      <c r="AK49" s="502"/>
      <c r="AL49" s="502"/>
      <c r="AM49" s="502"/>
      <c r="AN49" s="502"/>
      <c r="AO49" s="502"/>
      <c r="AP49" s="502"/>
      <c r="AQ49" s="502"/>
      <c r="AR49" s="502"/>
      <c r="AS49" s="502"/>
      <c r="AT49" s="502"/>
    </row>
    <row r="50" spans="1:46">
      <c r="A50" s="500"/>
      <c r="B50" s="501"/>
      <c r="C50" s="502"/>
      <c r="D50" s="502"/>
      <c r="E50" s="502"/>
      <c r="F50" s="502"/>
      <c r="G50" s="502"/>
      <c r="H50" s="502"/>
      <c r="I50" s="502"/>
      <c r="J50" s="502"/>
      <c r="K50" s="502"/>
      <c r="L50" s="502"/>
      <c r="M50" s="502"/>
      <c r="N50" s="502"/>
      <c r="O50" s="502"/>
      <c r="P50" s="502"/>
      <c r="Q50" s="502"/>
      <c r="R50" s="502"/>
      <c r="S50" s="502"/>
      <c r="T50" s="502"/>
      <c r="U50" s="502"/>
      <c r="V50" s="502"/>
      <c r="W50" s="502"/>
      <c r="X50" s="502"/>
      <c r="Y50" s="502"/>
      <c r="Z50" s="502"/>
      <c r="AA50" s="502"/>
      <c r="AB50" s="502"/>
      <c r="AC50" s="502"/>
      <c r="AD50" s="502"/>
      <c r="AE50" s="502"/>
      <c r="AF50" s="502"/>
      <c r="AG50" s="502"/>
      <c r="AH50" s="502"/>
      <c r="AI50" s="502"/>
      <c r="AJ50" s="502"/>
      <c r="AK50" s="502"/>
      <c r="AL50" s="502"/>
      <c r="AM50" s="502"/>
      <c r="AN50" s="502"/>
      <c r="AO50" s="502"/>
      <c r="AP50" s="502"/>
      <c r="AQ50" s="502"/>
      <c r="AR50" s="502"/>
      <c r="AS50" s="502"/>
      <c r="AT50" s="502"/>
    </row>
    <row r="51" spans="1:46">
      <c r="A51" s="500"/>
      <c r="B51" s="501"/>
      <c r="C51" s="502"/>
      <c r="D51" s="502"/>
      <c r="E51" s="502"/>
      <c r="F51" s="502"/>
      <c r="G51" s="502"/>
      <c r="H51" s="502"/>
      <c r="I51" s="502"/>
      <c r="J51" s="502"/>
      <c r="K51" s="502"/>
      <c r="L51" s="502"/>
      <c r="M51" s="502"/>
      <c r="N51" s="502"/>
      <c r="O51" s="502"/>
      <c r="P51" s="502"/>
      <c r="Q51" s="502"/>
      <c r="R51" s="502"/>
      <c r="S51" s="502"/>
      <c r="T51" s="502"/>
      <c r="U51" s="502"/>
      <c r="V51" s="502"/>
      <c r="W51" s="502"/>
      <c r="X51" s="502"/>
      <c r="Y51" s="502"/>
      <c r="Z51" s="502"/>
      <c r="AA51" s="502"/>
      <c r="AB51" s="502"/>
      <c r="AC51" s="502"/>
      <c r="AD51" s="502"/>
      <c r="AE51" s="502"/>
      <c r="AF51" s="502"/>
      <c r="AG51" s="502"/>
      <c r="AH51" s="502"/>
      <c r="AI51" s="502"/>
      <c r="AJ51" s="502"/>
      <c r="AK51" s="502"/>
      <c r="AL51" s="502"/>
      <c r="AM51" s="502"/>
      <c r="AN51" s="502"/>
      <c r="AO51" s="502"/>
      <c r="AP51" s="502"/>
      <c r="AQ51" s="502"/>
      <c r="AR51" s="502"/>
      <c r="AS51" s="502"/>
      <c r="AT51" s="502"/>
    </row>
    <row r="52" spans="1:46">
      <c r="A52" s="500"/>
      <c r="B52" s="501"/>
      <c r="C52" s="502"/>
      <c r="D52" s="502"/>
      <c r="E52" s="502"/>
      <c r="F52" s="502"/>
      <c r="G52" s="502"/>
      <c r="H52" s="502"/>
      <c r="I52" s="502"/>
      <c r="J52" s="502"/>
      <c r="K52" s="502"/>
      <c r="L52" s="502"/>
      <c r="M52" s="502"/>
      <c r="N52" s="502"/>
      <c r="O52" s="502"/>
      <c r="P52" s="502"/>
      <c r="Q52" s="502"/>
      <c r="R52" s="502"/>
      <c r="S52" s="502"/>
      <c r="T52" s="502"/>
      <c r="U52" s="502"/>
      <c r="V52" s="502"/>
      <c r="W52" s="502"/>
      <c r="X52" s="502"/>
      <c r="Y52" s="502"/>
      <c r="Z52" s="502"/>
      <c r="AA52" s="502"/>
      <c r="AB52" s="502"/>
      <c r="AC52" s="502"/>
      <c r="AD52" s="502"/>
      <c r="AE52" s="502"/>
      <c r="AF52" s="502"/>
      <c r="AG52" s="502"/>
      <c r="AH52" s="502"/>
      <c r="AI52" s="502"/>
      <c r="AJ52" s="502"/>
      <c r="AK52" s="502"/>
      <c r="AL52" s="502"/>
      <c r="AM52" s="502"/>
      <c r="AN52" s="502"/>
      <c r="AO52" s="502"/>
      <c r="AP52" s="502"/>
      <c r="AQ52" s="502"/>
      <c r="AR52" s="502"/>
      <c r="AS52" s="502"/>
      <c r="AT52" s="502"/>
    </row>
    <row r="53" spans="1:46">
      <c r="A53" s="500"/>
      <c r="B53" s="501"/>
      <c r="C53" s="502"/>
      <c r="D53" s="502"/>
      <c r="E53" s="502"/>
      <c r="F53" s="502"/>
      <c r="G53" s="502"/>
      <c r="H53" s="502"/>
      <c r="I53" s="502"/>
      <c r="J53" s="502"/>
      <c r="K53" s="502"/>
      <c r="L53" s="502"/>
      <c r="M53" s="502"/>
      <c r="N53" s="502"/>
      <c r="O53" s="502"/>
      <c r="P53" s="502"/>
      <c r="Q53" s="502"/>
      <c r="R53" s="502"/>
      <c r="S53" s="502"/>
      <c r="T53" s="502"/>
      <c r="U53" s="502"/>
      <c r="V53" s="502"/>
      <c r="W53" s="502"/>
      <c r="X53" s="502"/>
      <c r="Y53" s="502"/>
      <c r="Z53" s="502"/>
      <c r="AA53" s="502"/>
      <c r="AB53" s="502"/>
      <c r="AC53" s="502"/>
      <c r="AD53" s="502"/>
      <c r="AE53" s="502"/>
      <c r="AF53" s="502"/>
      <c r="AG53" s="502"/>
      <c r="AH53" s="502"/>
      <c r="AI53" s="502"/>
      <c r="AJ53" s="502"/>
      <c r="AK53" s="502"/>
      <c r="AL53" s="502"/>
      <c r="AM53" s="502"/>
      <c r="AN53" s="502"/>
      <c r="AO53" s="502"/>
      <c r="AP53" s="502"/>
      <c r="AQ53" s="502"/>
      <c r="AR53" s="502"/>
      <c r="AS53" s="502"/>
      <c r="AT53" s="502"/>
    </row>
    <row r="54" spans="1:46">
      <c r="A54" s="500"/>
      <c r="B54" s="501"/>
      <c r="C54" s="502"/>
      <c r="D54" s="502"/>
      <c r="E54" s="502"/>
      <c r="F54" s="502"/>
      <c r="G54" s="502"/>
      <c r="H54" s="502"/>
      <c r="I54" s="502"/>
      <c r="J54" s="502"/>
      <c r="K54" s="502"/>
      <c r="L54" s="502"/>
      <c r="M54" s="502"/>
      <c r="N54" s="502"/>
      <c r="O54" s="502"/>
      <c r="P54" s="502"/>
      <c r="Q54" s="502"/>
      <c r="R54" s="502"/>
      <c r="S54" s="502"/>
      <c r="T54" s="502"/>
      <c r="U54" s="502"/>
      <c r="V54" s="502"/>
      <c r="W54" s="502"/>
      <c r="X54" s="502"/>
      <c r="Y54" s="502"/>
      <c r="Z54" s="502"/>
      <c r="AA54" s="502"/>
      <c r="AB54" s="502"/>
      <c r="AC54" s="502"/>
      <c r="AD54" s="502"/>
      <c r="AE54" s="502"/>
      <c r="AF54" s="502"/>
      <c r="AG54" s="502"/>
      <c r="AH54" s="502"/>
      <c r="AI54" s="502"/>
      <c r="AJ54" s="502"/>
      <c r="AK54" s="502"/>
      <c r="AL54" s="502"/>
      <c r="AM54" s="502"/>
      <c r="AN54" s="502"/>
      <c r="AO54" s="502"/>
      <c r="AP54" s="502"/>
      <c r="AQ54" s="502"/>
      <c r="AR54" s="502"/>
      <c r="AS54" s="502"/>
      <c r="AT54" s="502"/>
    </row>
    <row r="55" spans="1:46" hidden="1">
      <c r="A55" s="500"/>
      <c r="B55" s="501"/>
      <c r="C55" s="502"/>
      <c r="D55" s="502"/>
      <c r="E55" s="502"/>
      <c r="F55" s="502"/>
      <c r="G55" s="502"/>
      <c r="H55" s="502"/>
      <c r="I55" s="502"/>
      <c r="J55" s="502"/>
      <c r="K55" s="502"/>
      <c r="L55" s="502"/>
      <c r="M55" s="502"/>
      <c r="N55" s="502"/>
      <c r="O55" s="502"/>
      <c r="P55" s="502"/>
      <c r="Q55" s="502"/>
      <c r="R55" s="502"/>
      <c r="S55" s="502"/>
      <c r="T55" s="502"/>
      <c r="U55" s="502"/>
      <c r="V55" s="502"/>
      <c r="W55" s="502"/>
      <c r="X55" s="502"/>
      <c r="Y55" s="502"/>
      <c r="Z55" s="502"/>
      <c r="AA55" s="502"/>
      <c r="AB55" s="502"/>
      <c r="AC55" s="502"/>
      <c r="AD55" s="502"/>
      <c r="AE55" s="502"/>
      <c r="AF55" s="502"/>
      <c r="AG55" s="502"/>
      <c r="AH55" s="502"/>
      <c r="AI55" s="502"/>
      <c r="AJ55" s="502"/>
      <c r="AK55" s="502"/>
      <c r="AL55" s="502"/>
      <c r="AM55" s="502"/>
      <c r="AN55" s="502"/>
      <c r="AO55" s="502"/>
      <c r="AP55" s="502"/>
      <c r="AQ55" s="502"/>
      <c r="AR55" s="502"/>
      <c r="AS55" s="502"/>
      <c r="AT55" s="502"/>
    </row>
    <row r="56" spans="1:46" hidden="1">
      <c r="A56" s="500"/>
      <c r="B56" s="501"/>
      <c r="C56" s="502"/>
      <c r="D56" s="502"/>
      <c r="E56" s="502"/>
      <c r="F56" s="502"/>
      <c r="G56" s="502"/>
      <c r="H56" s="502"/>
      <c r="I56" s="502"/>
      <c r="J56" s="502"/>
      <c r="K56" s="502"/>
      <c r="L56" s="502"/>
      <c r="M56" s="502"/>
      <c r="N56" s="502"/>
      <c r="O56" s="502"/>
      <c r="P56" s="502"/>
      <c r="Q56" s="502"/>
      <c r="R56" s="502"/>
      <c r="S56" s="502"/>
      <c r="T56" s="502"/>
      <c r="U56" s="502"/>
      <c r="V56" s="502"/>
      <c r="W56" s="502"/>
      <c r="X56" s="502"/>
      <c r="Y56" s="502"/>
      <c r="Z56" s="502"/>
      <c r="AA56" s="502"/>
      <c r="AB56" s="502"/>
      <c r="AC56" s="502"/>
      <c r="AD56" s="502"/>
      <c r="AE56" s="502"/>
      <c r="AF56" s="502"/>
      <c r="AG56" s="502"/>
      <c r="AH56" s="502"/>
      <c r="AI56" s="502"/>
      <c r="AJ56" s="502"/>
      <c r="AK56" s="502"/>
      <c r="AL56" s="502"/>
      <c r="AM56" s="502"/>
      <c r="AN56" s="502"/>
      <c r="AO56" s="502"/>
      <c r="AP56" s="502"/>
      <c r="AQ56" s="502"/>
      <c r="AR56" s="502"/>
      <c r="AS56" s="502"/>
      <c r="AT56" s="502"/>
    </row>
    <row r="57" spans="1:46" hidden="1">
      <c r="A57" s="500"/>
      <c r="B57" s="501"/>
      <c r="C57" s="502"/>
      <c r="D57" s="502"/>
      <c r="E57" s="502"/>
      <c r="F57" s="502"/>
      <c r="G57" s="502"/>
      <c r="H57" s="502"/>
      <c r="I57" s="502"/>
      <c r="J57" s="502"/>
      <c r="K57" s="502"/>
      <c r="L57" s="502"/>
      <c r="M57" s="502"/>
      <c r="N57" s="502"/>
      <c r="O57" s="502"/>
      <c r="P57" s="502"/>
      <c r="Q57" s="502"/>
      <c r="R57" s="502"/>
      <c r="S57" s="502"/>
      <c r="T57" s="502"/>
      <c r="U57" s="502"/>
      <c r="V57" s="502"/>
      <c r="W57" s="502"/>
      <c r="X57" s="502"/>
      <c r="Y57" s="502"/>
      <c r="Z57" s="502"/>
      <c r="AA57" s="502"/>
      <c r="AB57" s="502"/>
      <c r="AC57" s="502"/>
      <c r="AD57" s="502"/>
      <c r="AE57" s="502"/>
      <c r="AF57" s="502"/>
      <c r="AG57" s="502"/>
      <c r="AH57" s="502"/>
      <c r="AI57" s="502"/>
      <c r="AJ57" s="502"/>
      <c r="AK57" s="502"/>
      <c r="AL57" s="502"/>
      <c r="AM57" s="502"/>
      <c r="AN57" s="502"/>
      <c r="AO57" s="502"/>
      <c r="AP57" s="502"/>
      <c r="AQ57" s="502"/>
      <c r="AR57" s="502"/>
      <c r="AS57" s="502"/>
      <c r="AT57" s="502"/>
    </row>
    <row r="58" spans="1:46" hidden="1">
      <c r="A58" s="500"/>
      <c r="B58" s="501"/>
      <c r="C58" s="502"/>
      <c r="D58" s="502"/>
      <c r="E58" s="502"/>
      <c r="F58" s="502"/>
      <c r="G58" s="502"/>
      <c r="H58" s="502"/>
      <c r="I58" s="502"/>
      <c r="J58" s="502"/>
      <c r="K58" s="502"/>
      <c r="L58" s="502"/>
      <c r="M58" s="502"/>
      <c r="N58" s="502"/>
      <c r="O58" s="502"/>
      <c r="P58" s="502"/>
      <c r="Q58" s="502"/>
      <c r="R58" s="502"/>
      <c r="S58" s="502"/>
      <c r="T58" s="502"/>
      <c r="U58" s="502"/>
      <c r="V58" s="502"/>
      <c r="W58" s="502"/>
      <c r="X58" s="502"/>
      <c r="Y58" s="502"/>
      <c r="Z58" s="502"/>
      <c r="AA58" s="502"/>
      <c r="AB58" s="502"/>
      <c r="AC58" s="502"/>
      <c r="AD58" s="502"/>
      <c r="AE58" s="502"/>
      <c r="AF58" s="502"/>
      <c r="AG58" s="502"/>
      <c r="AH58" s="502"/>
      <c r="AI58" s="502"/>
      <c r="AJ58" s="502"/>
      <c r="AK58" s="502"/>
      <c r="AL58" s="502"/>
      <c r="AM58" s="502"/>
      <c r="AN58" s="502"/>
      <c r="AO58" s="502"/>
      <c r="AP58" s="502"/>
      <c r="AQ58" s="502"/>
      <c r="AR58" s="502"/>
      <c r="AS58" s="502"/>
      <c r="AT58" s="502"/>
    </row>
    <row r="59" spans="1:46" hidden="1">
      <c r="A59" s="500"/>
      <c r="B59" s="501"/>
      <c r="C59" s="502"/>
      <c r="D59" s="502"/>
      <c r="E59" s="502"/>
      <c r="F59" s="502"/>
      <c r="G59" s="502"/>
      <c r="H59" s="502"/>
      <c r="I59" s="502"/>
      <c r="J59" s="502"/>
      <c r="K59" s="502"/>
      <c r="L59" s="502"/>
      <c r="M59" s="502"/>
      <c r="N59" s="502"/>
      <c r="O59" s="502"/>
      <c r="P59" s="502"/>
      <c r="Q59" s="502"/>
      <c r="R59" s="502"/>
      <c r="S59" s="502"/>
      <c r="T59" s="502"/>
      <c r="U59" s="502"/>
      <c r="V59" s="502"/>
      <c r="W59" s="502"/>
      <c r="X59" s="502"/>
      <c r="Y59" s="502"/>
      <c r="Z59" s="502"/>
      <c r="AA59" s="502"/>
      <c r="AB59" s="502"/>
      <c r="AC59" s="502"/>
      <c r="AD59" s="502"/>
      <c r="AE59" s="502"/>
      <c r="AF59" s="502"/>
      <c r="AG59" s="502"/>
      <c r="AH59" s="502"/>
      <c r="AI59" s="502"/>
      <c r="AJ59" s="502"/>
      <c r="AK59" s="502"/>
      <c r="AL59" s="502"/>
      <c r="AM59" s="502"/>
      <c r="AN59" s="502"/>
      <c r="AO59" s="502"/>
      <c r="AP59" s="502"/>
      <c r="AQ59" s="502"/>
      <c r="AR59" s="502"/>
      <c r="AS59" s="502"/>
      <c r="AT59" s="502"/>
    </row>
    <row r="60" spans="1:46" hidden="1">
      <c r="A60" s="500"/>
      <c r="B60" s="501"/>
      <c r="C60" s="502"/>
      <c r="D60" s="502"/>
      <c r="E60" s="502"/>
      <c r="F60" s="502"/>
      <c r="G60" s="502"/>
      <c r="H60" s="502"/>
      <c r="I60" s="502"/>
      <c r="J60" s="502"/>
      <c r="K60" s="502"/>
      <c r="L60" s="502"/>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row>
    <row r="61" spans="1:46">
      <c r="A61" s="500"/>
      <c r="B61" s="501"/>
      <c r="C61" s="502"/>
      <c r="D61" s="502"/>
      <c r="E61" s="502"/>
      <c r="F61" s="502"/>
      <c r="G61" s="502"/>
      <c r="H61" s="502"/>
      <c r="I61" s="502"/>
      <c r="J61" s="502"/>
      <c r="K61" s="502"/>
      <c r="L61" s="502"/>
      <c r="M61" s="502"/>
      <c r="N61" s="502"/>
      <c r="O61" s="502"/>
      <c r="P61" s="502"/>
      <c r="Q61" s="502"/>
      <c r="R61" s="502"/>
      <c r="S61" s="502"/>
      <c r="T61" s="502"/>
      <c r="U61" s="502"/>
      <c r="V61" s="502"/>
      <c r="W61" s="502"/>
      <c r="X61" s="502"/>
      <c r="Y61" s="502"/>
      <c r="Z61" s="502"/>
      <c r="AA61" s="502"/>
      <c r="AB61" s="502"/>
      <c r="AC61" s="502"/>
      <c r="AD61" s="502"/>
      <c r="AE61" s="502"/>
      <c r="AF61" s="502"/>
      <c r="AG61" s="502"/>
      <c r="AH61" s="502"/>
      <c r="AI61" s="502"/>
      <c r="AJ61" s="502"/>
      <c r="AK61" s="502"/>
      <c r="AL61" s="502"/>
      <c r="AM61" s="502"/>
      <c r="AN61" s="502"/>
      <c r="AO61" s="502"/>
      <c r="AP61" s="502"/>
      <c r="AQ61" s="502"/>
      <c r="AR61" s="502"/>
      <c r="AS61" s="502"/>
      <c r="AT61" s="502"/>
    </row>
    <row r="62" spans="1:46">
      <c r="A62" s="500"/>
      <c r="B62" s="501"/>
      <c r="C62" s="502"/>
      <c r="D62" s="502"/>
      <c r="E62" s="502"/>
      <c r="F62" s="502"/>
      <c r="G62" s="502"/>
      <c r="H62" s="502"/>
      <c r="I62" s="502"/>
      <c r="J62" s="502"/>
      <c r="K62" s="502"/>
      <c r="L62" s="502"/>
      <c r="M62" s="502"/>
      <c r="N62" s="502"/>
      <c r="O62" s="502"/>
      <c r="P62" s="502"/>
      <c r="Q62" s="502"/>
      <c r="R62" s="502"/>
      <c r="S62" s="502"/>
      <c r="T62" s="502"/>
      <c r="U62" s="502"/>
      <c r="V62" s="502"/>
      <c r="W62" s="502"/>
      <c r="X62" s="502"/>
      <c r="Y62" s="502"/>
      <c r="Z62" s="502"/>
      <c r="AA62" s="502"/>
      <c r="AB62" s="502"/>
      <c r="AC62" s="502"/>
      <c r="AD62" s="502"/>
      <c r="AE62" s="502"/>
      <c r="AF62" s="502"/>
      <c r="AG62" s="502"/>
      <c r="AH62" s="502"/>
      <c r="AI62" s="502"/>
      <c r="AJ62" s="502"/>
      <c r="AK62" s="502"/>
      <c r="AL62" s="502"/>
      <c r="AM62" s="502"/>
      <c r="AN62" s="502"/>
      <c r="AO62" s="502"/>
      <c r="AP62" s="502"/>
      <c r="AQ62" s="502"/>
      <c r="AR62" s="502"/>
      <c r="AS62" s="502"/>
      <c r="AT62" s="502"/>
    </row>
  </sheetData>
  <sheetProtection algorithmName="SHA-512" hashValue="FOl+FVSm+FKHhfcJXbIrIW9FvQWXgoW9QDe09pM0q3F45EAtDDnoDSmZvLPMsBz/r95RKYH3CFSwn6yLYTjZBw==" saltValue="8Wz2KBfTm1fSIo5ERxkRAg==" spinCount="100000" sheet="1" objects="1" scenarios="1" selectLockedCells="1"/>
  <mergeCells count="20">
    <mergeCell ref="A46:B46"/>
    <mergeCell ref="A7:B7"/>
    <mergeCell ref="A31:B31"/>
    <mergeCell ref="A14:B14"/>
    <mergeCell ref="K6:N6"/>
    <mergeCell ref="C1:Z1"/>
    <mergeCell ref="C2:Z2"/>
    <mergeCell ref="C3:Z3"/>
    <mergeCell ref="E6:F6"/>
    <mergeCell ref="C6:D6"/>
    <mergeCell ref="I6:J6"/>
    <mergeCell ref="G6:H6"/>
    <mergeCell ref="O6:R6"/>
    <mergeCell ref="W6:AD6"/>
    <mergeCell ref="S6:V6"/>
    <mergeCell ref="AE6:AL6"/>
    <mergeCell ref="AK2:AP3"/>
    <mergeCell ref="AM6:AP6"/>
    <mergeCell ref="AQ6:AT6"/>
    <mergeCell ref="AB2:AI3"/>
  </mergeCells>
  <pageMargins left="0.75" right="0.75" top="1" bottom="1" header="0.3" footer="0.3"/>
  <pageSetup scale="7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5386F-0D48-4939-B748-65D47A14C06E}">
  <sheetPr>
    <tabColor rgb="FF6635AD"/>
  </sheetPr>
  <dimension ref="A1:XFC62"/>
  <sheetViews>
    <sheetView showGridLines="0" zoomScale="70" zoomScaleNormal="70" zoomScalePageLayoutView="125" workbookViewId="0">
      <pane xSplit="2" ySplit="6" topLeftCell="K7" activePane="bottomRight" state="frozen"/>
      <selection pane="topRight" activeCell="C1" sqref="C1"/>
      <selection pane="bottomLeft" activeCell="A7" sqref="A7"/>
      <selection pane="bottomRight" activeCell="B4" sqref="B4"/>
    </sheetView>
  </sheetViews>
  <sheetFormatPr defaultColWidth="0" defaultRowHeight="13.75" customHeight="1" zeroHeight="1"/>
  <cols>
    <col min="1" max="1" width="56.41796875" style="2" customWidth="1"/>
    <col min="2" max="2" width="12.68359375" style="4" customWidth="1"/>
    <col min="3" max="4" width="9.15625" style="1" customWidth="1"/>
    <col min="5" max="6" width="9.68359375" style="1" customWidth="1"/>
    <col min="7" max="13" width="8.83984375" style="1" customWidth="1"/>
    <col min="14" max="14" width="8.41796875" style="1" customWidth="1"/>
    <col min="15" max="18" width="8.83984375" style="1" customWidth="1"/>
    <col min="19" max="19" width="9.41796875" style="1" customWidth="1"/>
    <col min="20" max="20" width="9.26171875" style="1" customWidth="1"/>
    <col min="21" max="25" width="8.83984375" style="1" customWidth="1"/>
    <col min="26" max="26" width="10.05078125" style="1" customWidth="1"/>
    <col min="27" max="28" width="9.41796875" style="1" customWidth="1"/>
    <col min="29" max="32" width="8.83984375" style="1" customWidth="1"/>
    <col min="33" max="33" width="10.41796875" style="1" customWidth="1"/>
    <col min="34" max="34" width="10.15625" style="1" customWidth="1"/>
    <col min="35" max="35" width="9.83984375" style="1" customWidth="1"/>
    <col min="36" max="36" width="9.41796875" style="1" customWidth="1"/>
    <col min="37" max="46" width="8.83984375" style="1" customWidth="1"/>
    <col min="47" max="47" width="8.83984375" style="1" hidden="1" customWidth="1"/>
    <col min="48" max="49" width="0" style="1" hidden="1" customWidth="1"/>
    <col min="50" max="16383" width="8.83984375" style="1" hidden="1"/>
    <col min="16384" max="16384" width="0.41796875" style="1" hidden="1" customWidth="1"/>
  </cols>
  <sheetData>
    <row r="1" spans="1:47" s="3" customFormat="1" ht="47.5" customHeight="1">
      <c r="A1" s="147"/>
      <c r="B1" s="186"/>
      <c r="C1" s="699" t="s">
        <v>103</v>
      </c>
      <c r="D1" s="699"/>
      <c r="E1" s="699"/>
      <c r="F1" s="699"/>
      <c r="G1" s="699"/>
      <c r="H1" s="699"/>
      <c r="I1" s="699"/>
      <c r="J1" s="699"/>
      <c r="K1" s="699"/>
      <c r="L1" s="699"/>
      <c r="M1" s="699"/>
      <c r="N1" s="699"/>
      <c r="O1" s="699"/>
      <c r="P1" s="699"/>
      <c r="Q1" s="699"/>
      <c r="R1" s="699"/>
      <c r="S1" s="699"/>
      <c r="T1" s="699"/>
      <c r="U1" s="699"/>
      <c r="V1" s="699"/>
      <c r="W1" s="699"/>
      <c r="X1" s="699"/>
      <c r="Y1" s="699"/>
      <c r="Z1" s="699"/>
      <c r="AA1" s="187"/>
      <c r="AB1" s="187"/>
      <c r="AC1" s="187"/>
      <c r="AD1" s="187"/>
      <c r="AE1" s="187"/>
      <c r="AF1" s="187"/>
      <c r="AG1" s="187"/>
      <c r="AH1" s="187"/>
      <c r="AI1" s="187"/>
      <c r="AJ1" s="187"/>
      <c r="AK1" s="187"/>
      <c r="AL1" s="187"/>
      <c r="AM1" s="187"/>
      <c r="AN1" s="187"/>
      <c r="AO1" s="187"/>
      <c r="AP1" s="187"/>
      <c r="AQ1" s="187"/>
      <c r="AR1" s="187"/>
      <c r="AS1" s="187"/>
      <c r="AT1" s="187"/>
    </row>
    <row r="2" spans="1:47" s="21" customFormat="1" ht="57" customHeight="1">
      <c r="A2" s="188"/>
      <c r="B2" s="189"/>
      <c r="C2" s="700" t="s">
        <v>166</v>
      </c>
      <c r="D2" s="701"/>
      <c r="E2" s="701"/>
      <c r="F2" s="701"/>
      <c r="G2" s="701"/>
      <c r="H2" s="701"/>
      <c r="I2" s="701"/>
      <c r="J2" s="701"/>
      <c r="K2" s="701"/>
      <c r="L2" s="701"/>
      <c r="M2" s="701"/>
      <c r="N2" s="701"/>
      <c r="O2" s="701"/>
      <c r="P2" s="701"/>
      <c r="Q2" s="701"/>
      <c r="R2" s="701"/>
      <c r="S2" s="701"/>
      <c r="T2" s="701"/>
      <c r="U2" s="701"/>
      <c r="V2" s="701"/>
      <c r="W2" s="701"/>
      <c r="X2" s="701"/>
      <c r="Y2" s="701"/>
      <c r="Z2" s="701"/>
      <c r="AA2" s="188"/>
      <c r="AB2" s="698" t="s">
        <v>104</v>
      </c>
      <c r="AC2" s="698"/>
      <c r="AD2" s="698"/>
      <c r="AE2" s="698"/>
      <c r="AF2" s="698"/>
      <c r="AG2" s="698"/>
      <c r="AH2" s="698"/>
      <c r="AI2" s="698"/>
      <c r="AJ2" s="188"/>
      <c r="AK2" s="691" t="s">
        <v>7</v>
      </c>
      <c r="AL2" s="691"/>
      <c r="AM2" s="691"/>
      <c r="AN2" s="691"/>
      <c r="AO2" s="691"/>
      <c r="AP2" s="691"/>
      <c r="AQ2" s="190"/>
      <c r="AR2" s="190"/>
      <c r="AS2" s="188"/>
      <c r="AT2" s="188"/>
    </row>
    <row r="3" spans="1:47" s="11" customFormat="1" ht="49.5" customHeight="1">
      <c r="A3" s="191"/>
      <c r="B3" s="192"/>
      <c r="C3" s="702" t="s">
        <v>8</v>
      </c>
      <c r="D3" s="702"/>
      <c r="E3" s="702"/>
      <c r="F3" s="702"/>
      <c r="G3" s="702"/>
      <c r="H3" s="702"/>
      <c r="I3" s="702"/>
      <c r="J3" s="702"/>
      <c r="K3" s="702"/>
      <c r="L3" s="702"/>
      <c r="M3" s="702"/>
      <c r="N3" s="702"/>
      <c r="O3" s="702"/>
      <c r="P3" s="702"/>
      <c r="Q3" s="702"/>
      <c r="R3" s="702"/>
      <c r="S3" s="702"/>
      <c r="T3" s="702"/>
      <c r="U3" s="702"/>
      <c r="V3" s="702"/>
      <c r="W3" s="702"/>
      <c r="X3" s="702"/>
      <c r="Y3" s="702"/>
      <c r="Z3" s="702"/>
      <c r="AA3" s="191"/>
      <c r="AB3" s="698"/>
      <c r="AC3" s="698"/>
      <c r="AD3" s="698"/>
      <c r="AE3" s="698"/>
      <c r="AF3" s="698"/>
      <c r="AG3" s="698"/>
      <c r="AH3" s="698"/>
      <c r="AI3" s="698"/>
      <c r="AJ3" s="191"/>
      <c r="AK3" s="691"/>
      <c r="AL3" s="691"/>
      <c r="AM3" s="691"/>
      <c r="AN3" s="691"/>
      <c r="AO3" s="691"/>
      <c r="AP3" s="691"/>
      <c r="AQ3" s="193"/>
      <c r="AR3" s="193"/>
      <c r="AS3" s="191"/>
      <c r="AT3" s="191"/>
    </row>
    <row r="4" spans="1:47" s="9" customFormat="1" ht="35.85" customHeight="1">
      <c r="A4" s="194" t="s">
        <v>105</v>
      </c>
      <c r="B4" s="5">
        <v>250</v>
      </c>
      <c r="C4" s="195"/>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row>
    <row r="5" spans="1:47" s="9" customFormat="1" ht="35.85" customHeight="1" thickBot="1">
      <c r="A5" s="197" t="s">
        <v>106</v>
      </c>
      <c r="B5" s="198">
        <f>$B$4*1.5</f>
        <v>375</v>
      </c>
      <c r="C5" s="19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row>
    <row r="6" spans="1:47" s="10" customFormat="1" ht="49" customHeight="1" thickTop="1" thickBot="1">
      <c r="A6" s="197" t="s">
        <v>11</v>
      </c>
      <c r="B6" s="57">
        <f>$B$4/250</f>
        <v>1</v>
      </c>
      <c r="C6" s="705" t="s">
        <v>12</v>
      </c>
      <c r="D6" s="706"/>
      <c r="E6" s="703" t="s">
        <v>13</v>
      </c>
      <c r="F6" s="704"/>
      <c r="G6" s="709" t="s">
        <v>14</v>
      </c>
      <c r="H6" s="710"/>
      <c r="I6" s="707" t="s">
        <v>15</v>
      </c>
      <c r="J6" s="708"/>
      <c r="K6" s="725" t="s">
        <v>16</v>
      </c>
      <c r="L6" s="726"/>
      <c r="M6" s="726"/>
      <c r="N6" s="727"/>
      <c r="O6" s="711" t="s">
        <v>17</v>
      </c>
      <c r="P6" s="711"/>
      <c r="Q6" s="711"/>
      <c r="R6" s="711"/>
      <c r="S6" s="714" t="s">
        <v>18</v>
      </c>
      <c r="T6" s="715"/>
      <c r="U6" s="715"/>
      <c r="V6" s="716"/>
      <c r="W6" s="712" t="s">
        <v>19</v>
      </c>
      <c r="X6" s="712"/>
      <c r="Y6" s="712"/>
      <c r="Z6" s="712"/>
      <c r="AA6" s="712"/>
      <c r="AB6" s="712"/>
      <c r="AC6" s="712"/>
      <c r="AD6" s="713"/>
      <c r="AE6" s="688" t="s">
        <v>20</v>
      </c>
      <c r="AF6" s="689"/>
      <c r="AG6" s="689"/>
      <c r="AH6" s="689"/>
      <c r="AI6" s="689"/>
      <c r="AJ6" s="689"/>
      <c r="AK6" s="689"/>
      <c r="AL6" s="690"/>
      <c r="AM6" s="692" t="s">
        <v>21</v>
      </c>
      <c r="AN6" s="693"/>
      <c r="AO6" s="693"/>
      <c r="AP6" s="694"/>
      <c r="AQ6" s="695" t="s">
        <v>22</v>
      </c>
      <c r="AR6" s="696"/>
      <c r="AS6" s="696"/>
      <c r="AT6" s="697"/>
    </row>
    <row r="7" spans="1:47" s="9" customFormat="1" ht="77.849999999999994" customHeight="1" thickBot="1">
      <c r="A7" s="719" t="s">
        <v>23</v>
      </c>
      <c r="B7" s="720"/>
      <c r="C7" s="199" t="s">
        <v>24</v>
      </c>
      <c r="D7" s="200" t="s">
        <v>25</v>
      </c>
      <c r="E7" s="201" t="s">
        <v>24</v>
      </c>
      <c r="F7" s="202" t="s">
        <v>25</v>
      </c>
      <c r="G7" s="203" t="s">
        <v>24</v>
      </c>
      <c r="H7" s="204" t="s">
        <v>25</v>
      </c>
      <c r="I7" s="205" t="s">
        <v>24</v>
      </c>
      <c r="J7" s="206" t="s">
        <v>25</v>
      </c>
      <c r="K7" s="207" t="s">
        <v>26</v>
      </c>
      <c r="L7" s="208" t="s">
        <v>27</v>
      </c>
      <c r="M7" s="209" t="s">
        <v>28</v>
      </c>
      <c r="N7" s="210" t="s">
        <v>29</v>
      </c>
      <c r="O7" s="211" t="s">
        <v>30</v>
      </c>
      <c r="P7" s="208" t="s">
        <v>27</v>
      </c>
      <c r="Q7" s="209" t="s">
        <v>28</v>
      </c>
      <c r="R7" s="212" t="s">
        <v>31</v>
      </c>
      <c r="S7" s="213" t="s">
        <v>32</v>
      </c>
      <c r="T7" s="214" t="s">
        <v>33</v>
      </c>
      <c r="U7" s="215" t="s">
        <v>34</v>
      </c>
      <c r="V7" s="216" t="s">
        <v>35</v>
      </c>
      <c r="W7" s="217" t="s">
        <v>36</v>
      </c>
      <c r="X7" s="218" t="s">
        <v>37</v>
      </c>
      <c r="Y7" s="219" t="s">
        <v>38</v>
      </c>
      <c r="Z7" s="220" t="s">
        <v>39</v>
      </c>
      <c r="AA7" s="221" t="s">
        <v>40</v>
      </c>
      <c r="AB7" s="222" t="s">
        <v>41</v>
      </c>
      <c r="AC7" s="223" t="s">
        <v>42</v>
      </c>
      <c r="AD7" s="224" t="s">
        <v>43</v>
      </c>
      <c r="AE7" s="225" t="s">
        <v>44</v>
      </c>
      <c r="AF7" s="218" t="s">
        <v>37</v>
      </c>
      <c r="AG7" s="219" t="s">
        <v>45</v>
      </c>
      <c r="AH7" s="220" t="s">
        <v>31</v>
      </c>
      <c r="AI7" s="221" t="s">
        <v>46</v>
      </c>
      <c r="AJ7" s="222" t="s">
        <v>41</v>
      </c>
      <c r="AK7" s="223" t="s">
        <v>42</v>
      </c>
      <c r="AL7" s="224" t="s">
        <v>43</v>
      </c>
      <c r="AM7" s="225" t="s">
        <v>36</v>
      </c>
      <c r="AN7" s="218" t="s">
        <v>37</v>
      </c>
      <c r="AO7" s="219" t="s">
        <v>45</v>
      </c>
      <c r="AP7" s="220" t="s">
        <v>31</v>
      </c>
      <c r="AQ7" s="225" t="s">
        <v>36</v>
      </c>
      <c r="AR7" s="218" t="s">
        <v>37</v>
      </c>
      <c r="AS7" s="219" t="s">
        <v>45</v>
      </c>
      <c r="AT7" s="220" t="s">
        <v>31</v>
      </c>
    </row>
    <row r="8" spans="1:47" s="13" customFormat="1" ht="15">
      <c r="A8" s="226" t="s">
        <v>47</v>
      </c>
      <c r="B8" s="227">
        <f>B4/100*3.4</f>
        <v>8.5</v>
      </c>
      <c r="C8" s="228">
        <v>9.1</v>
      </c>
      <c r="D8" s="229">
        <f>B8/C8</f>
        <v>0.93406593406593408</v>
      </c>
      <c r="E8" s="230">
        <v>11</v>
      </c>
      <c r="F8" s="231">
        <f>B8/E8</f>
        <v>0.77272727272727271</v>
      </c>
      <c r="G8" s="232">
        <v>13</v>
      </c>
      <c r="H8" s="231">
        <f>B8/G8</f>
        <v>0.65384615384615385</v>
      </c>
      <c r="I8" s="232">
        <v>19</v>
      </c>
      <c r="J8" s="233">
        <f>B8/I8</f>
        <v>0.44736842105263158</v>
      </c>
      <c r="K8" s="234">
        <v>34</v>
      </c>
      <c r="L8" s="235">
        <f>B8/K8</f>
        <v>0.25</v>
      </c>
      <c r="M8" s="236">
        <v>34</v>
      </c>
      <c r="N8" s="237">
        <f>B8/M8</f>
        <v>0.25</v>
      </c>
      <c r="O8" s="238">
        <v>52</v>
      </c>
      <c r="P8" s="22">
        <f>B8/O8</f>
        <v>0.16346153846153846</v>
      </c>
      <c r="Q8" s="236">
        <v>46</v>
      </c>
      <c r="R8" s="23">
        <f>B8/Q8</f>
        <v>0.18478260869565216</v>
      </c>
      <c r="S8" s="234">
        <v>77</v>
      </c>
      <c r="T8" s="22">
        <f>B8/S8</f>
        <v>0.11038961038961038</v>
      </c>
      <c r="U8" s="236">
        <v>77</v>
      </c>
      <c r="V8" s="24">
        <f>B8/U8</f>
        <v>0.11038961038961038</v>
      </c>
      <c r="W8" s="238">
        <v>56</v>
      </c>
      <c r="X8" s="22">
        <f>B8/W8</f>
        <v>0.15178571428571427</v>
      </c>
      <c r="Y8" s="236">
        <v>46</v>
      </c>
      <c r="Z8" s="22">
        <f>B8/Y8</f>
        <v>0.18478260869565216</v>
      </c>
      <c r="AA8" s="236">
        <v>77</v>
      </c>
      <c r="AB8" s="22">
        <f>B8/AA8</f>
        <v>0.11038961038961038</v>
      </c>
      <c r="AC8" s="236">
        <v>77</v>
      </c>
      <c r="AD8" s="22">
        <f>B8/AC8</f>
        <v>0.11038961038961038</v>
      </c>
      <c r="AE8" s="236">
        <v>56</v>
      </c>
      <c r="AF8" s="22">
        <f>B8/AE8</f>
        <v>0.15178571428571427</v>
      </c>
      <c r="AG8" s="236">
        <v>46</v>
      </c>
      <c r="AH8" s="22">
        <f>B8/AG8</f>
        <v>0.18478260869565216</v>
      </c>
      <c r="AI8" s="236">
        <v>77</v>
      </c>
      <c r="AJ8" s="22">
        <f>B8/AI8</f>
        <v>0.11038961038961038</v>
      </c>
      <c r="AK8" s="236">
        <v>77</v>
      </c>
      <c r="AL8" s="22">
        <f>B8/AK8</f>
        <v>0.11038961038961038</v>
      </c>
      <c r="AM8" s="236">
        <v>56</v>
      </c>
      <c r="AN8" s="22">
        <f>B8/AM8</f>
        <v>0.15178571428571427</v>
      </c>
      <c r="AO8" s="236">
        <v>46</v>
      </c>
      <c r="AP8" s="22">
        <f>B8/AO8</f>
        <v>0.18478260869565216</v>
      </c>
      <c r="AQ8" s="236">
        <v>56</v>
      </c>
      <c r="AR8" s="22">
        <f>B8/AQ8</f>
        <v>0.15178571428571427</v>
      </c>
      <c r="AS8" s="236">
        <v>46</v>
      </c>
      <c r="AT8" s="22">
        <f>B8/AS8</f>
        <v>0.18478260869565216</v>
      </c>
    </row>
    <row r="9" spans="1:47" s="14" customFormat="1" ht="15">
      <c r="A9" s="239" t="s">
        <v>48</v>
      </c>
      <c r="B9" s="240">
        <f>B4/100*14.7</f>
        <v>36.75</v>
      </c>
      <c r="C9" s="241">
        <v>31</v>
      </c>
      <c r="D9" s="242">
        <f>B9/C9</f>
        <v>1.185483870967742</v>
      </c>
      <c r="E9" s="243">
        <v>30</v>
      </c>
      <c r="F9" s="244">
        <f>B9/E9</f>
        <v>1.2250000000000001</v>
      </c>
      <c r="G9" s="245"/>
      <c r="H9" s="244"/>
      <c r="I9" s="245"/>
      <c r="J9" s="246"/>
      <c r="K9" s="247"/>
      <c r="L9" s="248"/>
      <c r="M9" s="249"/>
      <c r="N9" s="250"/>
      <c r="O9" s="251"/>
      <c r="P9" s="25"/>
      <c r="Q9" s="249"/>
      <c r="R9" s="252"/>
      <c r="S9" s="247"/>
      <c r="T9" s="253"/>
      <c r="U9" s="249"/>
      <c r="V9" s="254"/>
      <c r="W9" s="251"/>
      <c r="X9" s="25"/>
      <c r="Y9" s="249"/>
      <c r="Z9" s="253"/>
      <c r="AA9" s="249"/>
      <c r="AB9" s="253"/>
      <c r="AC9" s="249"/>
      <c r="AD9" s="253"/>
      <c r="AE9" s="249"/>
      <c r="AF9" s="25"/>
      <c r="AG9" s="249"/>
      <c r="AH9" s="253"/>
      <c r="AI9" s="249"/>
      <c r="AJ9" s="253"/>
      <c r="AK9" s="249"/>
      <c r="AL9" s="253"/>
      <c r="AM9" s="249"/>
      <c r="AN9" s="253"/>
      <c r="AO9" s="249"/>
      <c r="AP9" s="253"/>
      <c r="AQ9" s="249"/>
      <c r="AR9" s="253"/>
      <c r="AS9" s="249"/>
      <c r="AT9" s="25"/>
    </row>
    <row r="10" spans="1:47" s="13" customFormat="1" ht="15">
      <c r="A10" s="255" t="s">
        <v>49</v>
      </c>
      <c r="B10" s="256">
        <f>B4/100*1.6</f>
        <v>4</v>
      </c>
      <c r="C10" s="257">
        <v>60</v>
      </c>
      <c r="D10" s="258">
        <f>B10/C10</f>
        <v>6.6666666666666666E-2</v>
      </c>
      <c r="E10" s="259">
        <v>95</v>
      </c>
      <c r="F10" s="260">
        <f>B10/E10</f>
        <v>4.2105263157894736E-2</v>
      </c>
      <c r="G10" s="261">
        <v>130</v>
      </c>
      <c r="H10" s="260">
        <f>B10/G10</f>
        <v>3.0769230769230771E-2</v>
      </c>
      <c r="I10" s="262">
        <v>130</v>
      </c>
      <c r="J10" s="263">
        <f>B10/I10</f>
        <v>3.0769230769230771E-2</v>
      </c>
      <c r="K10" s="264">
        <v>130</v>
      </c>
      <c r="L10" s="265">
        <f>B10/K10</f>
        <v>3.0769230769230771E-2</v>
      </c>
      <c r="M10" s="266">
        <v>130</v>
      </c>
      <c r="N10" s="267">
        <f>B10/M10</f>
        <v>3.0769230769230771E-2</v>
      </c>
      <c r="O10" s="268">
        <v>130</v>
      </c>
      <c r="P10" s="26">
        <f>B10/O10</f>
        <v>3.0769230769230771E-2</v>
      </c>
      <c r="Q10" s="266">
        <v>130</v>
      </c>
      <c r="R10" s="27">
        <f>B10/Q10</f>
        <v>3.0769230769230771E-2</v>
      </c>
      <c r="S10" s="264">
        <v>175</v>
      </c>
      <c r="T10" s="26">
        <f>B10/S10</f>
        <v>2.2857142857142857E-2</v>
      </c>
      <c r="U10" s="266">
        <v>210</v>
      </c>
      <c r="V10" s="28">
        <f>B10/U10</f>
        <v>1.9047619047619049E-2</v>
      </c>
      <c r="W10" s="268">
        <v>130</v>
      </c>
      <c r="X10" s="26">
        <f>B10/W10</f>
        <v>3.0769230769230771E-2</v>
      </c>
      <c r="Y10" s="266">
        <v>130</v>
      </c>
      <c r="Z10" s="26">
        <f>B10/Y10</f>
        <v>3.0769230769230771E-2</v>
      </c>
      <c r="AA10" s="266">
        <v>175</v>
      </c>
      <c r="AB10" s="26">
        <f>B10/AA10</f>
        <v>2.2857142857142857E-2</v>
      </c>
      <c r="AC10" s="266">
        <v>210</v>
      </c>
      <c r="AD10" s="26">
        <f>B10/AC10</f>
        <v>1.9047619047619049E-2</v>
      </c>
      <c r="AE10" s="266">
        <v>130</v>
      </c>
      <c r="AF10" s="26">
        <f>B10/AE10</f>
        <v>3.0769230769230771E-2</v>
      </c>
      <c r="AG10" s="266">
        <v>130</v>
      </c>
      <c r="AH10" s="26">
        <f>B10/AG10</f>
        <v>3.0769230769230771E-2</v>
      </c>
      <c r="AI10" s="266">
        <v>175</v>
      </c>
      <c r="AJ10" s="26">
        <f>B10/AI10</f>
        <v>2.2857142857142857E-2</v>
      </c>
      <c r="AK10" s="266">
        <v>210</v>
      </c>
      <c r="AL10" s="26">
        <f>B10/AK10</f>
        <v>1.9047619047619049E-2</v>
      </c>
      <c r="AM10" s="266">
        <v>130</v>
      </c>
      <c r="AN10" s="26">
        <f>B10/AM10</f>
        <v>3.0769230769230771E-2</v>
      </c>
      <c r="AO10" s="266">
        <v>130</v>
      </c>
      <c r="AP10" s="26">
        <f>B10/AO10</f>
        <v>3.0769230769230771E-2</v>
      </c>
      <c r="AQ10" s="266">
        <v>130</v>
      </c>
      <c r="AR10" s="26">
        <f>B10/AQ10</f>
        <v>3.0769230769230771E-2</v>
      </c>
      <c r="AS10" s="266">
        <v>130</v>
      </c>
      <c r="AT10" s="26">
        <f>B10/AS10</f>
        <v>3.0769230769230771E-2</v>
      </c>
    </row>
    <row r="11" spans="1:47" s="16" customFormat="1" ht="15">
      <c r="A11" s="269" t="s">
        <v>50</v>
      </c>
      <c r="B11" s="270">
        <f>B4/100*0.3</f>
        <v>0.75</v>
      </c>
      <c r="C11" s="271" t="s">
        <v>51</v>
      </c>
      <c r="D11" s="272" t="s">
        <v>51</v>
      </c>
      <c r="E11" s="271" t="s">
        <v>51</v>
      </c>
      <c r="F11" s="272" t="s">
        <v>51</v>
      </c>
      <c r="G11" s="271" t="s">
        <v>51</v>
      </c>
      <c r="H11" s="272" t="s">
        <v>51</v>
      </c>
      <c r="I11" s="271" t="s">
        <v>51</v>
      </c>
      <c r="J11" s="272" t="s">
        <v>51</v>
      </c>
      <c r="K11" s="271" t="s">
        <v>51</v>
      </c>
      <c r="L11" s="273" t="s">
        <v>51</v>
      </c>
      <c r="M11" s="273" t="s">
        <v>51</v>
      </c>
      <c r="N11" s="272" t="s">
        <v>51</v>
      </c>
      <c r="O11" s="274" t="s">
        <v>51</v>
      </c>
      <c r="P11" s="273" t="s">
        <v>51</v>
      </c>
      <c r="Q11" s="273" t="s">
        <v>51</v>
      </c>
      <c r="R11" s="275" t="s">
        <v>51</v>
      </c>
      <c r="S11" s="271" t="s">
        <v>51</v>
      </c>
      <c r="T11" s="273" t="s">
        <v>51</v>
      </c>
      <c r="U11" s="273" t="s">
        <v>51</v>
      </c>
      <c r="V11" s="272" t="s">
        <v>51</v>
      </c>
      <c r="W11" s="274" t="s">
        <v>51</v>
      </c>
      <c r="X11" s="273" t="s">
        <v>51</v>
      </c>
      <c r="Y11" s="273" t="s">
        <v>51</v>
      </c>
      <c r="Z11" s="273" t="s">
        <v>51</v>
      </c>
      <c r="AA11" s="273" t="s">
        <v>51</v>
      </c>
      <c r="AB11" s="273" t="s">
        <v>51</v>
      </c>
      <c r="AC11" s="273" t="s">
        <v>51</v>
      </c>
      <c r="AD11" s="273" t="s">
        <v>51</v>
      </c>
      <c r="AE11" s="273" t="s">
        <v>51</v>
      </c>
      <c r="AF11" s="273" t="s">
        <v>51</v>
      </c>
      <c r="AG11" s="273" t="s">
        <v>51</v>
      </c>
      <c r="AH11" s="273" t="s">
        <v>51</v>
      </c>
      <c r="AI11" s="273" t="s">
        <v>51</v>
      </c>
      <c r="AJ11" s="273" t="s">
        <v>51</v>
      </c>
      <c r="AK11" s="273" t="s">
        <v>51</v>
      </c>
      <c r="AL11" s="273" t="s">
        <v>51</v>
      </c>
      <c r="AM11" s="273" t="s">
        <v>51</v>
      </c>
      <c r="AN11" s="273" t="s">
        <v>51</v>
      </c>
      <c r="AO11" s="273" t="s">
        <v>51</v>
      </c>
      <c r="AP11" s="273" t="s">
        <v>51</v>
      </c>
      <c r="AQ11" s="273" t="s">
        <v>51</v>
      </c>
      <c r="AR11" s="273" t="s">
        <v>51</v>
      </c>
      <c r="AS11" s="273" t="s">
        <v>51</v>
      </c>
      <c r="AT11" s="273" t="s">
        <v>51</v>
      </c>
      <c r="AU11" s="15"/>
    </row>
    <row r="12" spans="1:47" s="18" customFormat="1" ht="15">
      <c r="A12" s="255" t="s">
        <v>52</v>
      </c>
      <c r="B12" s="276">
        <f>B5/375*3.2</f>
        <v>3.2</v>
      </c>
      <c r="C12" s="257" t="s">
        <v>53</v>
      </c>
      <c r="D12" s="258"/>
      <c r="E12" s="257" t="s">
        <v>53</v>
      </c>
      <c r="F12" s="277"/>
      <c r="G12" s="278">
        <v>19</v>
      </c>
      <c r="H12" s="260">
        <f>B12/G12</f>
        <v>0.16842105263157894</v>
      </c>
      <c r="I12" s="278">
        <v>25</v>
      </c>
      <c r="J12" s="263">
        <f>B12/I12</f>
        <v>0.128</v>
      </c>
      <c r="K12" s="279">
        <v>31</v>
      </c>
      <c r="L12" s="265">
        <f>B12/K12</f>
        <v>0.1032258064516129</v>
      </c>
      <c r="M12" s="280">
        <v>26</v>
      </c>
      <c r="N12" s="267">
        <f>B12/M12</f>
        <v>0.12307692307692308</v>
      </c>
      <c r="O12" s="281">
        <v>38</v>
      </c>
      <c r="P12" s="26">
        <f>B12/O12</f>
        <v>8.4210526315789472E-2</v>
      </c>
      <c r="Q12" s="280">
        <v>26</v>
      </c>
      <c r="R12" s="27">
        <f>B12/Q12</f>
        <v>0.12307692307692308</v>
      </c>
      <c r="S12" s="279">
        <v>28</v>
      </c>
      <c r="T12" s="26">
        <f>B12/S12</f>
        <v>0.1142857142857143</v>
      </c>
      <c r="U12" s="280">
        <v>29</v>
      </c>
      <c r="V12" s="28">
        <f>B12/U12</f>
        <v>0.11034482758620691</v>
      </c>
      <c r="W12" s="281">
        <v>38</v>
      </c>
      <c r="X12" s="26">
        <f>B12/W12</f>
        <v>8.4210526315789472E-2</v>
      </c>
      <c r="Y12" s="280">
        <v>25</v>
      </c>
      <c r="Z12" s="26">
        <f>B12/Y12</f>
        <v>0.128</v>
      </c>
      <c r="AA12" s="280">
        <v>28</v>
      </c>
      <c r="AB12" s="26">
        <f>B12/AA12</f>
        <v>0.1142857142857143</v>
      </c>
      <c r="AC12" s="280">
        <v>29</v>
      </c>
      <c r="AD12" s="26">
        <f>B12/AC12</f>
        <v>0.11034482758620691</v>
      </c>
      <c r="AE12" s="280">
        <v>38</v>
      </c>
      <c r="AF12" s="26">
        <f>B12/AE12</f>
        <v>8.4210526315789472E-2</v>
      </c>
      <c r="AG12" s="280">
        <v>25</v>
      </c>
      <c r="AH12" s="26">
        <f>B12/AG12</f>
        <v>0.128</v>
      </c>
      <c r="AI12" s="280">
        <v>28</v>
      </c>
      <c r="AJ12" s="26">
        <f>B12/AI12</f>
        <v>0.1142857142857143</v>
      </c>
      <c r="AK12" s="280">
        <v>29</v>
      </c>
      <c r="AL12" s="26">
        <f>B12/AK12</f>
        <v>0.11034482758620691</v>
      </c>
      <c r="AM12" s="280">
        <v>30</v>
      </c>
      <c r="AN12" s="26">
        <f>B12/AM12</f>
        <v>0.10666666666666667</v>
      </c>
      <c r="AO12" s="280">
        <v>21</v>
      </c>
      <c r="AP12" s="26">
        <f>B12/AO12</f>
        <v>0.15238095238095239</v>
      </c>
      <c r="AQ12" s="280">
        <v>30</v>
      </c>
      <c r="AR12" s="26">
        <f>B12/AQ12</f>
        <v>0.10666666666666667</v>
      </c>
      <c r="AS12" s="280">
        <v>21</v>
      </c>
      <c r="AT12" s="26">
        <f>B12/AS12</f>
        <v>0.15238095238095239</v>
      </c>
      <c r="AU12" s="17"/>
    </row>
    <row r="13" spans="1:47" s="20" customFormat="1" ht="15.3" thickBot="1">
      <c r="A13" s="282" t="s">
        <v>54</v>
      </c>
      <c r="B13" s="283">
        <f>B4/100*0</f>
        <v>0</v>
      </c>
      <c r="C13" s="271" t="s">
        <v>51</v>
      </c>
      <c r="D13" s="272" t="s">
        <v>51</v>
      </c>
      <c r="E13" s="271" t="s">
        <v>51</v>
      </c>
      <c r="F13" s="272" t="s">
        <v>51</v>
      </c>
      <c r="G13" s="271" t="s">
        <v>51</v>
      </c>
      <c r="H13" s="272" t="s">
        <v>51</v>
      </c>
      <c r="I13" s="271" t="s">
        <v>51</v>
      </c>
      <c r="J13" s="272" t="s">
        <v>51</v>
      </c>
      <c r="K13" s="271" t="s">
        <v>51</v>
      </c>
      <c r="L13" s="273" t="s">
        <v>51</v>
      </c>
      <c r="M13" s="273" t="s">
        <v>51</v>
      </c>
      <c r="N13" s="272" t="s">
        <v>51</v>
      </c>
      <c r="O13" s="274" t="s">
        <v>51</v>
      </c>
      <c r="P13" s="273" t="s">
        <v>51</v>
      </c>
      <c r="Q13" s="273" t="s">
        <v>51</v>
      </c>
      <c r="R13" s="275" t="s">
        <v>51</v>
      </c>
      <c r="S13" s="271" t="s">
        <v>51</v>
      </c>
      <c r="T13" s="273" t="s">
        <v>51</v>
      </c>
      <c r="U13" s="273" t="s">
        <v>51</v>
      </c>
      <c r="V13" s="272" t="s">
        <v>51</v>
      </c>
      <c r="W13" s="274" t="s">
        <v>51</v>
      </c>
      <c r="X13" s="273" t="s">
        <v>51</v>
      </c>
      <c r="Y13" s="273" t="s">
        <v>51</v>
      </c>
      <c r="Z13" s="273" t="s">
        <v>51</v>
      </c>
      <c r="AA13" s="273" t="s">
        <v>51</v>
      </c>
      <c r="AB13" s="273" t="s">
        <v>51</v>
      </c>
      <c r="AC13" s="273" t="s">
        <v>51</v>
      </c>
      <c r="AD13" s="273" t="s">
        <v>51</v>
      </c>
      <c r="AE13" s="273" t="s">
        <v>51</v>
      </c>
      <c r="AF13" s="273" t="s">
        <v>51</v>
      </c>
      <c r="AG13" s="273" t="s">
        <v>51</v>
      </c>
      <c r="AH13" s="273" t="s">
        <v>51</v>
      </c>
      <c r="AI13" s="273" t="s">
        <v>51</v>
      </c>
      <c r="AJ13" s="273" t="s">
        <v>51</v>
      </c>
      <c r="AK13" s="273" t="s">
        <v>51</v>
      </c>
      <c r="AL13" s="273" t="s">
        <v>51</v>
      </c>
      <c r="AM13" s="273" t="s">
        <v>51</v>
      </c>
      <c r="AN13" s="273" t="s">
        <v>51</v>
      </c>
      <c r="AO13" s="273" t="s">
        <v>51</v>
      </c>
      <c r="AP13" s="273" t="s">
        <v>51</v>
      </c>
      <c r="AQ13" s="273" t="s">
        <v>51</v>
      </c>
      <c r="AR13" s="273" t="s">
        <v>51</v>
      </c>
      <c r="AS13" s="273" t="s">
        <v>51</v>
      </c>
      <c r="AT13" s="273" t="s">
        <v>51</v>
      </c>
      <c r="AU13" s="19"/>
    </row>
    <row r="14" spans="1:47" s="12" customFormat="1" ht="44.25" customHeight="1" thickBot="1">
      <c r="A14" s="723" t="s">
        <v>55</v>
      </c>
      <c r="B14" s="724"/>
      <c r="C14" s="284" t="s">
        <v>24</v>
      </c>
      <c r="D14" s="285" t="s">
        <v>56</v>
      </c>
      <c r="E14" s="286" t="s">
        <v>24</v>
      </c>
      <c r="F14" s="287" t="s">
        <v>56</v>
      </c>
      <c r="G14" s="288" t="s">
        <v>24</v>
      </c>
      <c r="H14" s="289" t="s">
        <v>25</v>
      </c>
      <c r="I14" s="290" t="s">
        <v>24</v>
      </c>
      <c r="J14" s="291" t="s">
        <v>25</v>
      </c>
      <c r="K14" s="292" t="s">
        <v>57</v>
      </c>
      <c r="L14" s="293" t="s">
        <v>58</v>
      </c>
      <c r="M14" s="294" t="s">
        <v>59</v>
      </c>
      <c r="N14" s="295" t="s">
        <v>60</v>
      </c>
      <c r="O14" s="296" t="s">
        <v>57</v>
      </c>
      <c r="P14" s="293" t="s">
        <v>58</v>
      </c>
      <c r="Q14" s="294" t="s">
        <v>59</v>
      </c>
      <c r="R14" s="297" t="s">
        <v>60</v>
      </c>
      <c r="S14" s="298" t="s">
        <v>61</v>
      </c>
      <c r="T14" s="299" t="s">
        <v>62</v>
      </c>
      <c r="U14" s="300" t="s">
        <v>63</v>
      </c>
      <c r="V14" s="301" t="s">
        <v>64</v>
      </c>
      <c r="W14" s="296" t="s">
        <v>57</v>
      </c>
      <c r="X14" s="293" t="s">
        <v>58</v>
      </c>
      <c r="Y14" s="294" t="s">
        <v>59</v>
      </c>
      <c r="Z14" s="302" t="s">
        <v>60</v>
      </c>
      <c r="AA14" s="303" t="s">
        <v>61</v>
      </c>
      <c r="AB14" s="299" t="s">
        <v>62</v>
      </c>
      <c r="AC14" s="300" t="s">
        <v>63</v>
      </c>
      <c r="AD14" s="304" t="s">
        <v>64</v>
      </c>
      <c r="AE14" s="305" t="s">
        <v>57</v>
      </c>
      <c r="AF14" s="293" t="s">
        <v>58</v>
      </c>
      <c r="AG14" s="294" t="s">
        <v>59</v>
      </c>
      <c r="AH14" s="302" t="s">
        <v>60</v>
      </c>
      <c r="AI14" s="303" t="s">
        <v>61</v>
      </c>
      <c r="AJ14" s="299" t="s">
        <v>62</v>
      </c>
      <c r="AK14" s="300" t="s">
        <v>63</v>
      </c>
      <c r="AL14" s="304" t="s">
        <v>64</v>
      </c>
      <c r="AM14" s="305" t="s">
        <v>57</v>
      </c>
      <c r="AN14" s="293" t="s">
        <v>58</v>
      </c>
      <c r="AO14" s="294" t="s">
        <v>59</v>
      </c>
      <c r="AP14" s="302" t="s">
        <v>60</v>
      </c>
      <c r="AQ14" s="305" t="s">
        <v>57</v>
      </c>
      <c r="AR14" s="293" t="s">
        <v>58</v>
      </c>
      <c r="AS14" s="294" t="s">
        <v>59</v>
      </c>
      <c r="AT14" s="302" t="s">
        <v>65</v>
      </c>
    </row>
    <row r="15" spans="1:47" s="6" customFormat="1" ht="13.8">
      <c r="A15" s="306" t="s">
        <v>66</v>
      </c>
      <c r="B15" s="307">
        <f>B4/100*70</f>
        <v>175</v>
      </c>
      <c r="C15" s="308">
        <v>400</v>
      </c>
      <c r="D15" s="309">
        <f>B15/C15</f>
        <v>0.4375</v>
      </c>
      <c r="E15" s="310">
        <v>500</v>
      </c>
      <c r="F15" s="311">
        <f>B15/E15</f>
        <v>0.35</v>
      </c>
      <c r="G15" s="312">
        <v>300</v>
      </c>
      <c r="H15" s="313">
        <f>B15/G15</f>
        <v>0.58333333333333337</v>
      </c>
      <c r="I15" s="314">
        <v>400</v>
      </c>
      <c r="J15" s="315">
        <f>B15/I15</f>
        <v>0.4375</v>
      </c>
      <c r="K15" s="316">
        <v>600</v>
      </c>
      <c r="L15" s="317">
        <f>B15/K15</f>
        <v>0.29166666666666669</v>
      </c>
      <c r="M15" s="318">
        <v>600</v>
      </c>
      <c r="N15" s="319">
        <f t="shared" ref="N15:N29" si="0">B15/M15</f>
        <v>0.29166666666666669</v>
      </c>
      <c r="O15" s="320">
        <v>900</v>
      </c>
      <c r="P15" s="29">
        <f t="shared" ref="P15:P29" si="1">B15/O15</f>
        <v>0.19444444444444445</v>
      </c>
      <c r="Q15" s="321">
        <v>700</v>
      </c>
      <c r="R15" s="30">
        <f>B15/Q15</f>
        <v>0.25</v>
      </c>
      <c r="S15" s="322">
        <v>750</v>
      </c>
      <c r="T15" s="29">
        <f>B15/S15</f>
        <v>0.23333333333333334</v>
      </c>
      <c r="U15" s="321">
        <v>1200</v>
      </c>
      <c r="V15" s="31">
        <f>B15/U15</f>
        <v>0.14583333333333334</v>
      </c>
      <c r="W15" s="320">
        <v>900</v>
      </c>
      <c r="X15" s="29">
        <f>B15/W15</f>
        <v>0.19444444444444445</v>
      </c>
      <c r="Y15" s="321">
        <v>700</v>
      </c>
      <c r="Z15" s="29">
        <f>B15/Y15</f>
        <v>0.25</v>
      </c>
      <c r="AA15" s="321">
        <v>770</v>
      </c>
      <c r="AB15" s="29">
        <f t="shared" ref="AB15:AB29" si="2">B15/AA15</f>
        <v>0.22727272727272727</v>
      </c>
      <c r="AC15" s="321">
        <v>1300</v>
      </c>
      <c r="AD15" s="29">
        <f>B15/AC15</f>
        <v>0.13461538461538461</v>
      </c>
      <c r="AE15" s="321">
        <v>900</v>
      </c>
      <c r="AF15" s="29">
        <f>B15/AE15</f>
        <v>0.19444444444444445</v>
      </c>
      <c r="AG15" s="321">
        <v>700</v>
      </c>
      <c r="AH15" s="29">
        <f>B15/AG15</f>
        <v>0.25</v>
      </c>
      <c r="AI15" s="321">
        <v>770</v>
      </c>
      <c r="AJ15" s="29">
        <f>B15/AI15</f>
        <v>0.22727272727272727</v>
      </c>
      <c r="AK15" s="321">
        <v>1300</v>
      </c>
      <c r="AL15" s="29">
        <f>B15/AK15</f>
        <v>0.13461538461538461</v>
      </c>
      <c r="AM15" s="321">
        <v>900</v>
      </c>
      <c r="AN15" s="29">
        <f>B15/AM15</f>
        <v>0.19444444444444445</v>
      </c>
      <c r="AO15" s="321">
        <v>700</v>
      </c>
      <c r="AP15" s="29">
        <f>B15/AO15</f>
        <v>0.25</v>
      </c>
      <c r="AQ15" s="321">
        <v>900</v>
      </c>
      <c r="AR15" s="29">
        <f>B15/AQ15</f>
        <v>0.19444444444444445</v>
      </c>
      <c r="AS15" s="321">
        <v>700</v>
      </c>
      <c r="AT15" s="29">
        <f>B15/AS15</f>
        <v>0.25</v>
      </c>
    </row>
    <row r="16" spans="1:47" ht="14.7">
      <c r="A16" s="323" t="s">
        <v>107</v>
      </c>
      <c r="B16" s="324">
        <f>B4/100*3</f>
        <v>7.5</v>
      </c>
      <c r="C16" s="325">
        <v>10</v>
      </c>
      <c r="D16" s="326">
        <f>B16/C16</f>
        <v>0.75</v>
      </c>
      <c r="E16" s="327">
        <v>10</v>
      </c>
      <c r="F16" s="328">
        <f>B16/E16</f>
        <v>0.75</v>
      </c>
      <c r="G16" s="329">
        <v>15</v>
      </c>
      <c r="H16" s="330">
        <f>B16/G16</f>
        <v>0.5</v>
      </c>
      <c r="I16" s="331">
        <v>15</v>
      </c>
      <c r="J16" s="332">
        <f>B16/I16</f>
        <v>0.5</v>
      </c>
      <c r="K16" s="333">
        <v>15</v>
      </c>
      <c r="L16" s="334">
        <f>B16/K16</f>
        <v>0.5</v>
      </c>
      <c r="M16" s="335">
        <v>15</v>
      </c>
      <c r="N16" s="336">
        <f t="shared" si="0"/>
        <v>0.5</v>
      </c>
      <c r="O16" s="337">
        <v>15</v>
      </c>
      <c r="P16" s="32">
        <f t="shared" si="1"/>
        <v>0.5</v>
      </c>
      <c r="Q16" s="338">
        <v>15</v>
      </c>
      <c r="R16" s="33">
        <f t="shared" ref="R16:R29" si="3">B16/Q16</f>
        <v>0.5</v>
      </c>
      <c r="S16" s="339">
        <v>15</v>
      </c>
      <c r="T16" s="32">
        <f>B16/S16</f>
        <v>0.5</v>
      </c>
      <c r="U16" s="338">
        <v>15</v>
      </c>
      <c r="V16" s="34">
        <f>B16/U16</f>
        <v>0.5</v>
      </c>
      <c r="W16" s="337">
        <v>15</v>
      </c>
      <c r="X16" s="32">
        <f>B16/W16</f>
        <v>0.5</v>
      </c>
      <c r="Y16" s="338">
        <v>15</v>
      </c>
      <c r="Z16" s="32">
        <f>B16/Y16</f>
        <v>0.5</v>
      </c>
      <c r="AA16" s="338">
        <v>15</v>
      </c>
      <c r="AB16" s="32">
        <f t="shared" si="2"/>
        <v>0.5</v>
      </c>
      <c r="AC16" s="338">
        <v>15</v>
      </c>
      <c r="AD16" s="32">
        <f>B16/AC16</f>
        <v>0.5</v>
      </c>
      <c r="AE16" s="338">
        <v>15</v>
      </c>
      <c r="AF16" s="32">
        <f>B16/AE16</f>
        <v>0.5</v>
      </c>
      <c r="AG16" s="338">
        <v>15</v>
      </c>
      <c r="AH16" s="32">
        <f>B16/AG16</f>
        <v>0.5</v>
      </c>
      <c r="AI16" s="338">
        <v>15</v>
      </c>
      <c r="AJ16" s="32">
        <f>B16/AI16</f>
        <v>0.5</v>
      </c>
      <c r="AK16" s="338">
        <v>15</v>
      </c>
      <c r="AL16" s="32">
        <f>B16/AK16</f>
        <v>0.5</v>
      </c>
      <c r="AM16" s="338">
        <v>15</v>
      </c>
      <c r="AN16" s="32">
        <f>B16/AM16</f>
        <v>0.5</v>
      </c>
      <c r="AO16" s="338">
        <v>15</v>
      </c>
      <c r="AP16" s="32">
        <f>B16/AO16</f>
        <v>0.5</v>
      </c>
      <c r="AQ16" s="338">
        <v>20</v>
      </c>
      <c r="AR16" s="32">
        <f>B16/AQ16</f>
        <v>0.375</v>
      </c>
      <c r="AS16" s="338">
        <v>20</v>
      </c>
      <c r="AT16" s="32">
        <f>B16/AS16</f>
        <v>0.375</v>
      </c>
    </row>
    <row r="17" spans="1:47" ht="14.7">
      <c r="A17" s="323" t="s">
        <v>108</v>
      </c>
      <c r="B17" s="340">
        <f>B16*40</f>
        <v>300</v>
      </c>
      <c r="C17" s="325">
        <v>400</v>
      </c>
      <c r="D17" s="341"/>
      <c r="E17" s="325">
        <v>400</v>
      </c>
      <c r="F17" s="341"/>
      <c r="G17" s="325">
        <v>600</v>
      </c>
      <c r="H17" s="341"/>
      <c r="I17" s="342">
        <v>600</v>
      </c>
      <c r="J17" s="343"/>
      <c r="K17" s="325">
        <v>600</v>
      </c>
      <c r="L17" s="334"/>
      <c r="M17" s="344">
        <v>600</v>
      </c>
      <c r="N17" s="336"/>
      <c r="O17" s="345">
        <v>600</v>
      </c>
      <c r="P17" s="32"/>
      <c r="Q17" s="344">
        <v>600</v>
      </c>
      <c r="R17" s="33"/>
      <c r="S17" s="325">
        <v>600</v>
      </c>
      <c r="T17" s="32"/>
      <c r="U17" s="344">
        <v>600</v>
      </c>
      <c r="V17" s="34"/>
      <c r="W17" s="345">
        <v>600</v>
      </c>
      <c r="X17" s="32"/>
      <c r="Y17" s="344">
        <v>600</v>
      </c>
      <c r="Z17" s="32"/>
      <c r="AA17" s="344">
        <v>600</v>
      </c>
      <c r="AB17" s="32"/>
      <c r="AC17" s="344">
        <v>600</v>
      </c>
      <c r="AD17" s="32"/>
      <c r="AE17" s="344">
        <v>600</v>
      </c>
      <c r="AF17" s="32"/>
      <c r="AG17" s="344">
        <v>600</v>
      </c>
      <c r="AH17" s="32"/>
      <c r="AI17" s="344">
        <v>600</v>
      </c>
      <c r="AJ17" s="32"/>
      <c r="AK17" s="344">
        <v>600</v>
      </c>
      <c r="AL17" s="32"/>
      <c r="AM17" s="344">
        <v>600</v>
      </c>
      <c r="AN17" s="32"/>
      <c r="AO17" s="344">
        <v>600</v>
      </c>
      <c r="AP17" s="32"/>
      <c r="AQ17" s="344">
        <v>800</v>
      </c>
      <c r="AR17" s="32"/>
      <c r="AS17" s="344">
        <v>800</v>
      </c>
      <c r="AT17" s="32"/>
    </row>
    <row r="18" spans="1:47" s="6" customFormat="1" ht="13.8">
      <c r="A18" s="346" t="s">
        <v>69</v>
      </c>
      <c r="B18" s="347">
        <f>B4/100*3</f>
        <v>7.5</v>
      </c>
      <c r="C18" s="348">
        <v>4</v>
      </c>
      <c r="D18" s="309">
        <f t="shared" ref="D18:D29" si="4">B18/C18</f>
        <v>1.875</v>
      </c>
      <c r="E18" s="349">
        <v>5</v>
      </c>
      <c r="F18" s="311">
        <f t="shared" ref="F18:F29" si="5">B18/E18</f>
        <v>1.5</v>
      </c>
      <c r="G18" s="350">
        <v>6</v>
      </c>
      <c r="H18" s="351">
        <f t="shared" ref="H18:H29" si="6">B18/G18</f>
        <v>1.25</v>
      </c>
      <c r="I18" s="352">
        <v>7</v>
      </c>
      <c r="J18" s="353">
        <f t="shared" ref="J18:J29" si="7">B18/I18</f>
        <v>1.0714285714285714</v>
      </c>
      <c r="K18" s="354">
        <v>11</v>
      </c>
      <c r="L18" s="355">
        <f t="shared" ref="L18:L29" si="8">B18/K18</f>
        <v>0.68181818181818177</v>
      </c>
      <c r="M18" s="356">
        <v>11</v>
      </c>
      <c r="N18" s="357">
        <f t="shared" si="0"/>
        <v>0.68181818181818177</v>
      </c>
      <c r="O18" s="358">
        <v>15</v>
      </c>
      <c r="P18" s="35">
        <f t="shared" si="1"/>
        <v>0.5</v>
      </c>
      <c r="Q18" s="359">
        <v>15</v>
      </c>
      <c r="R18" s="36">
        <f t="shared" si="3"/>
        <v>0.5</v>
      </c>
      <c r="S18" s="360">
        <v>15</v>
      </c>
      <c r="T18" s="35">
        <f t="shared" ref="T18:T29" si="9">B18/S18</f>
        <v>0.5</v>
      </c>
      <c r="U18" s="359">
        <v>19</v>
      </c>
      <c r="V18" s="37">
        <f t="shared" ref="V18:V29" si="10">B18/U18</f>
        <v>0.39473684210526316</v>
      </c>
      <c r="W18" s="358">
        <v>15</v>
      </c>
      <c r="X18" s="35">
        <f t="shared" ref="X18:X29" si="11">B18/W18</f>
        <v>0.5</v>
      </c>
      <c r="Y18" s="359">
        <v>15</v>
      </c>
      <c r="Z18" s="35">
        <f t="shared" ref="Z18:Z29" si="12">B18/Y18</f>
        <v>0.5</v>
      </c>
      <c r="AA18" s="359">
        <v>15</v>
      </c>
      <c r="AB18" s="35">
        <f t="shared" si="2"/>
        <v>0.5</v>
      </c>
      <c r="AC18" s="359">
        <v>19</v>
      </c>
      <c r="AD18" s="35">
        <f t="shared" ref="AD18:AD29" si="13">B18/AC18</f>
        <v>0.39473684210526316</v>
      </c>
      <c r="AE18" s="359">
        <v>15</v>
      </c>
      <c r="AF18" s="35">
        <f t="shared" ref="AF18:AF29" si="14">B18/AE18</f>
        <v>0.5</v>
      </c>
      <c r="AG18" s="359">
        <v>15</v>
      </c>
      <c r="AH18" s="35">
        <f t="shared" ref="AH18:AH29" si="15">B18/AG18</f>
        <v>0.5</v>
      </c>
      <c r="AI18" s="359">
        <v>15</v>
      </c>
      <c r="AJ18" s="35">
        <f t="shared" ref="AJ18:AJ29" si="16">B18/AI18</f>
        <v>0.5</v>
      </c>
      <c r="AK18" s="359">
        <v>19</v>
      </c>
      <c r="AL18" s="35">
        <f t="shared" ref="AL18:AL29" si="17">B18/AK18</f>
        <v>0.39473684210526316</v>
      </c>
      <c r="AM18" s="359">
        <v>15</v>
      </c>
      <c r="AN18" s="35">
        <f t="shared" ref="AN18:AN29" si="18">B18/AM18</f>
        <v>0.5</v>
      </c>
      <c r="AO18" s="359">
        <v>15</v>
      </c>
      <c r="AP18" s="35">
        <f t="shared" ref="AP18:AP29" si="19">B18/AO18</f>
        <v>0.5</v>
      </c>
      <c r="AQ18" s="359">
        <v>15</v>
      </c>
      <c r="AR18" s="35">
        <f t="shared" ref="AR18:AR29" si="20">B18/AQ18</f>
        <v>0.5</v>
      </c>
      <c r="AS18" s="359">
        <v>15</v>
      </c>
      <c r="AT18" s="35">
        <f t="shared" ref="AT18:AT29" si="21">B18/AS18</f>
        <v>0.5</v>
      </c>
    </row>
    <row r="19" spans="1:47" ht="13.8">
      <c r="A19" s="323" t="s">
        <v>70</v>
      </c>
      <c r="B19" s="340">
        <f>B4/100*5.5</f>
        <v>13.75</v>
      </c>
      <c r="C19" s="325">
        <v>2</v>
      </c>
      <c r="D19" s="326">
        <f t="shared" si="4"/>
        <v>6.875</v>
      </c>
      <c r="E19" s="327">
        <v>2.5</v>
      </c>
      <c r="F19" s="328">
        <f t="shared" si="5"/>
        <v>5.5</v>
      </c>
      <c r="G19" s="361">
        <v>30</v>
      </c>
      <c r="H19" s="330">
        <f t="shared" si="6"/>
        <v>0.45833333333333331</v>
      </c>
      <c r="I19" s="331">
        <v>55</v>
      </c>
      <c r="J19" s="362">
        <f t="shared" si="7"/>
        <v>0.25</v>
      </c>
      <c r="K19" s="333">
        <v>60</v>
      </c>
      <c r="L19" s="334">
        <f t="shared" si="8"/>
        <v>0.22916666666666666</v>
      </c>
      <c r="M19" s="335">
        <v>60</v>
      </c>
      <c r="N19" s="336">
        <f t="shared" si="0"/>
        <v>0.22916666666666666</v>
      </c>
      <c r="O19" s="337">
        <v>75</v>
      </c>
      <c r="P19" s="32">
        <f t="shared" si="1"/>
        <v>0.18333333333333332</v>
      </c>
      <c r="Q19" s="338">
        <v>75</v>
      </c>
      <c r="R19" s="33">
        <f t="shared" si="3"/>
        <v>0.18333333333333332</v>
      </c>
      <c r="S19" s="339">
        <v>75</v>
      </c>
      <c r="T19" s="32">
        <f t="shared" si="9"/>
        <v>0.18333333333333332</v>
      </c>
      <c r="U19" s="338">
        <v>75</v>
      </c>
      <c r="V19" s="34">
        <f t="shared" si="10"/>
        <v>0.18333333333333332</v>
      </c>
      <c r="W19" s="337">
        <v>120</v>
      </c>
      <c r="X19" s="32">
        <f t="shared" si="11"/>
        <v>0.11458333333333333</v>
      </c>
      <c r="Y19" s="338">
        <v>90</v>
      </c>
      <c r="Z19" s="32">
        <f t="shared" si="12"/>
        <v>0.15277777777777779</v>
      </c>
      <c r="AA19" s="338">
        <v>90</v>
      </c>
      <c r="AB19" s="32">
        <f t="shared" si="2"/>
        <v>0.15277777777777779</v>
      </c>
      <c r="AC19" s="338">
        <v>90</v>
      </c>
      <c r="AD19" s="32">
        <f t="shared" si="13"/>
        <v>0.15277777777777779</v>
      </c>
      <c r="AE19" s="338">
        <v>120</v>
      </c>
      <c r="AF19" s="32">
        <f t="shared" si="14"/>
        <v>0.11458333333333333</v>
      </c>
      <c r="AG19" s="338">
        <v>90</v>
      </c>
      <c r="AH19" s="32">
        <f t="shared" si="15"/>
        <v>0.15277777777777779</v>
      </c>
      <c r="AI19" s="338">
        <v>90</v>
      </c>
      <c r="AJ19" s="32">
        <f t="shared" si="16"/>
        <v>0.15277777777777779</v>
      </c>
      <c r="AK19" s="338">
        <v>90</v>
      </c>
      <c r="AL19" s="32">
        <f t="shared" si="17"/>
        <v>0.15277777777777779</v>
      </c>
      <c r="AM19" s="338">
        <v>120</v>
      </c>
      <c r="AN19" s="32">
        <f t="shared" si="18"/>
        <v>0.11458333333333333</v>
      </c>
      <c r="AO19" s="338">
        <v>90</v>
      </c>
      <c r="AP19" s="32">
        <f t="shared" si="19"/>
        <v>0.15277777777777779</v>
      </c>
      <c r="AQ19" s="338">
        <v>120</v>
      </c>
      <c r="AR19" s="32">
        <f t="shared" si="20"/>
        <v>0.11458333333333333</v>
      </c>
      <c r="AS19" s="338">
        <v>90</v>
      </c>
      <c r="AT19" s="32">
        <f t="shared" si="21"/>
        <v>0.15277777777777779</v>
      </c>
    </row>
    <row r="20" spans="1:47" s="6" customFormat="1" ht="14.7">
      <c r="A20" s="346" t="s">
        <v>109</v>
      </c>
      <c r="B20" s="363">
        <f>B4/100*0.12</f>
        <v>0.3</v>
      </c>
      <c r="C20" s="364">
        <v>0.2</v>
      </c>
      <c r="D20" s="309">
        <f t="shared" si="4"/>
        <v>1.4999999999999998</v>
      </c>
      <c r="E20" s="349">
        <v>0.3</v>
      </c>
      <c r="F20" s="311">
        <f t="shared" si="5"/>
        <v>1</v>
      </c>
      <c r="G20" s="350">
        <v>0.5</v>
      </c>
      <c r="H20" s="351">
        <f t="shared" si="6"/>
        <v>0.6</v>
      </c>
      <c r="I20" s="352">
        <v>0.6</v>
      </c>
      <c r="J20" s="353">
        <f t="shared" si="7"/>
        <v>0.5</v>
      </c>
      <c r="K20" s="365">
        <v>0.9</v>
      </c>
      <c r="L20" s="355">
        <f t="shared" si="8"/>
        <v>0.33333333333333331</v>
      </c>
      <c r="M20" s="366">
        <v>0.9</v>
      </c>
      <c r="N20" s="357">
        <f t="shared" si="0"/>
        <v>0.33333333333333331</v>
      </c>
      <c r="O20" s="358">
        <v>1.2</v>
      </c>
      <c r="P20" s="35">
        <f t="shared" si="1"/>
        <v>0.25</v>
      </c>
      <c r="Q20" s="359">
        <v>1</v>
      </c>
      <c r="R20" s="36">
        <f t="shared" si="3"/>
        <v>0.3</v>
      </c>
      <c r="S20" s="360">
        <v>1.4</v>
      </c>
      <c r="T20" s="35">
        <f t="shared" si="9"/>
        <v>0.2142857142857143</v>
      </c>
      <c r="U20" s="359">
        <v>1.4</v>
      </c>
      <c r="V20" s="37">
        <f t="shared" si="10"/>
        <v>0.2142857142857143</v>
      </c>
      <c r="W20" s="358">
        <v>1.2</v>
      </c>
      <c r="X20" s="35">
        <f t="shared" si="11"/>
        <v>0.25</v>
      </c>
      <c r="Y20" s="359">
        <v>1.1000000000000001</v>
      </c>
      <c r="Z20" s="35">
        <f t="shared" si="12"/>
        <v>0.27272727272727271</v>
      </c>
      <c r="AA20" s="359">
        <v>1.4</v>
      </c>
      <c r="AB20" s="35">
        <f t="shared" si="2"/>
        <v>0.2142857142857143</v>
      </c>
      <c r="AC20" s="359">
        <v>1.4</v>
      </c>
      <c r="AD20" s="35">
        <f t="shared" si="13"/>
        <v>0.2142857142857143</v>
      </c>
      <c r="AE20" s="359">
        <v>1.2</v>
      </c>
      <c r="AF20" s="35">
        <f t="shared" si="14"/>
        <v>0.25</v>
      </c>
      <c r="AG20" s="359">
        <v>1.1000000000000001</v>
      </c>
      <c r="AH20" s="35">
        <f t="shared" si="15"/>
        <v>0.27272727272727271</v>
      </c>
      <c r="AI20" s="359">
        <v>1.4</v>
      </c>
      <c r="AJ20" s="35">
        <f t="shared" si="16"/>
        <v>0.2142857142857143</v>
      </c>
      <c r="AK20" s="359">
        <v>1.4</v>
      </c>
      <c r="AL20" s="35">
        <f t="shared" si="17"/>
        <v>0.2142857142857143</v>
      </c>
      <c r="AM20" s="359">
        <v>1.2</v>
      </c>
      <c r="AN20" s="35">
        <f t="shared" si="18"/>
        <v>0.25</v>
      </c>
      <c r="AO20" s="359">
        <v>1.1000000000000001</v>
      </c>
      <c r="AP20" s="35">
        <f t="shared" si="19"/>
        <v>0.27272727272727271</v>
      </c>
      <c r="AQ20" s="359">
        <v>1.2</v>
      </c>
      <c r="AR20" s="35">
        <f t="shared" si="20"/>
        <v>0.25</v>
      </c>
      <c r="AS20" s="359">
        <v>1.1000000000000001</v>
      </c>
      <c r="AT20" s="35">
        <f t="shared" si="21"/>
        <v>0.27272727272727271</v>
      </c>
    </row>
    <row r="21" spans="1:47" ht="14.7">
      <c r="A21" s="323" t="s">
        <v>110</v>
      </c>
      <c r="B21" s="367">
        <f>B4/100*0.2</f>
        <v>0.5</v>
      </c>
      <c r="C21" s="368">
        <v>0.3</v>
      </c>
      <c r="D21" s="326">
        <f t="shared" si="4"/>
        <v>1.6666666666666667</v>
      </c>
      <c r="E21" s="327">
        <v>0.4</v>
      </c>
      <c r="F21" s="328">
        <f t="shared" si="5"/>
        <v>1.25</v>
      </c>
      <c r="G21" s="361">
        <v>0.5</v>
      </c>
      <c r="H21" s="330">
        <f t="shared" si="6"/>
        <v>1</v>
      </c>
      <c r="I21" s="331">
        <v>0.6</v>
      </c>
      <c r="J21" s="332">
        <f t="shared" si="7"/>
        <v>0.83333333333333337</v>
      </c>
      <c r="K21" s="369">
        <v>0.9</v>
      </c>
      <c r="L21" s="334">
        <f t="shared" si="8"/>
        <v>0.55555555555555558</v>
      </c>
      <c r="M21" s="370">
        <v>0.9</v>
      </c>
      <c r="N21" s="336">
        <f t="shared" si="0"/>
        <v>0.55555555555555558</v>
      </c>
      <c r="O21" s="337">
        <v>1.3</v>
      </c>
      <c r="P21" s="32">
        <f t="shared" si="1"/>
        <v>0.38461538461538458</v>
      </c>
      <c r="Q21" s="338">
        <v>1</v>
      </c>
      <c r="R21" s="33">
        <f t="shared" si="3"/>
        <v>0.5</v>
      </c>
      <c r="S21" s="339">
        <v>1.4</v>
      </c>
      <c r="T21" s="32">
        <f t="shared" si="9"/>
        <v>0.35714285714285715</v>
      </c>
      <c r="U21" s="338">
        <v>1.6</v>
      </c>
      <c r="V21" s="34">
        <f t="shared" si="10"/>
        <v>0.3125</v>
      </c>
      <c r="W21" s="337">
        <v>1.3</v>
      </c>
      <c r="X21" s="32">
        <f t="shared" si="11"/>
        <v>0.38461538461538458</v>
      </c>
      <c r="Y21" s="338">
        <v>1.1000000000000001</v>
      </c>
      <c r="Z21" s="32">
        <f t="shared" si="12"/>
        <v>0.45454545454545453</v>
      </c>
      <c r="AA21" s="338">
        <v>1.4</v>
      </c>
      <c r="AB21" s="32">
        <f t="shared" si="2"/>
        <v>0.35714285714285715</v>
      </c>
      <c r="AC21" s="338">
        <v>1.6</v>
      </c>
      <c r="AD21" s="32">
        <f t="shared" si="13"/>
        <v>0.3125</v>
      </c>
      <c r="AE21" s="338">
        <v>1.3</v>
      </c>
      <c r="AF21" s="32">
        <f t="shared" si="14"/>
        <v>0.38461538461538458</v>
      </c>
      <c r="AG21" s="338">
        <v>1.1000000000000001</v>
      </c>
      <c r="AH21" s="32">
        <f t="shared" si="15"/>
        <v>0.45454545454545453</v>
      </c>
      <c r="AI21" s="338">
        <v>1.4</v>
      </c>
      <c r="AJ21" s="32">
        <f t="shared" si="16"/>
        <v>0.35714285714285715</v>
      </c>
      <c r="AK21" s="338">
        <v>1.6</v>
      </c>
      <c r="AL21" s="32">
        <f t="shared" si="17"/>
        <v>0.3125</v>
      </c>
      <c r="AM21" s="338">
        <v>1.3</v>
      </c>
      <c r="AN21" s="32">
        <f t="shared" si="18"/>
        <v>0.38461538461538458</v>
      </c>
      <c r="AO21" s="338">
        <v>1.1000000000000001</v>
      </c>
      <c r="AP21" s="32">
        <f t="shared" si="19"/>
        <v>0.45454545454545453</v>
      </c>
      <c r="AQ21" s="338">
        <v>1.3</v>
      </c>
      <c r="AR21" s="32">
        <f t="shared" si="20"/>
        <v>0.38461538461538458</v>
      </c>
      <c r="AS21" s="338">
        <v>1.1000000000000001</v>
      </c>
      <c r="AT21" s="32">
        <f t="shared" si="21"/>
        <v>0.45454545454545453</v>
      </c>
    </row>
    <row r="22" spans="1:47" s="6" customFormat="1" ht="14.7">
      <c r="A22" s="346" t="s">
        <v>111</v>
      </c>
      <c r="B22" s="363">
        <f>B4/100*0.2</f>
        <v>0.5</v>
      </c>
      <c r="C22" s="364">
        <v>0.1</v>
      </c>
      <c r="D22" s="309">
        <f t="shared" si="4"/>
        <v>5</v>
      </c>
      <c r="E22" s="349">
        <v>0.3</v>
      </c>
      <c r="F22" s="311">
        <f t="shared" si="5"/>
        <v>1.6666666666666667</v>
      </c>
      <c r="G22" s="350">
        <v>0.5</v>
      </c>
      <c r="H22" s="351">
        <f t="shared" si="6"/>
        <v>1</v>
      </c>
      <c r="I22" s="352">
        <v>0.6</v>
      </c>
      <c r="J22" s="353">
        <f t="shared" si="7"/>
        <v>0.83333333333333337</v>
      </c>
      <c r="K22" s="365">
        <v>1</v>
      </c>
      <c r="L22" s="355">
        <f t="shared" si="8"/>
        <v>0.5</v>
      </c>
      <c r="M22" s="366">
        <v>1</v>
      </c>
      <c r="N22" s="357">
        <f t="shared" si="0"/>
        <v>0.5</v>
      </c>
      <c r="O22" s="358">
        <v>1.3</v>
      </c>
      <c r="P22" s="35">
        <f t="shared" si="1"/>
        <v>0.38461538461538458</v>
      </c>
      <c r="Q22" s="359">
        <v>1.2</v>
      </c>
      <c r="R22" s="36">
        <f t="shared" si="3"/>
        <v>0.41666666666666669</v>
      </c>
      <c r="S22" s="360">
        <v>1.9</v>
      </c>
      <c r="T22" s="35">
        <f t="shared" si="9"/>
        <v>0.26315789473684209</v>
      </c>
      <c r="U22" s="366">
        <v>2</v>
      </c>
      <c r="V22" s="37">
        <f t="shared" si="10"/>
        <v>0.25</v>
      </c>
      <c r="W22" s="358">
        <v>1.3</v>
      </c>
      <c r="X22" s="35">
        <f t="shared" si="11"/>
        <v>0.38461538461538458</v>
      </c>
      <c r="Y22" s="359">
        <v>1.3</v>
      </c>
      <c r="Z22" s="35">
        <f t="shared" si="12"/>
        <v>0.38461538461538458</v>
      </c>
      <c r="AA22" s="359">
        <v>1.9</v>
      </c>
      <c r="AB22" s="35">
        <f t="shared" si="2"/>
        <v>0.26315789473684209</v>
      </c>
      <c r="AC22" s="366">
        <v>2</v>
      </c>
      <c r="AD22" s="35">
        <f t="shared" si="13"/>
        <v>0.25</v>
      </c>
      <c r="AE22" s="359">
        <v>1.3</v>
      </c>
      <c r="AF22" s="35">
        <f t="shared" si="14"/>
        <v>0.38461538461538458</v>
      </c>
      <c r="AG22" s="359">
        <v>1.3</v>
      </c>
      <c r="AH22" s="35">
        <f t="shared" si="15"/>
        <v>0.38461538461538458</v>
      </c>
      <c r="AI22" s="359">
        <v>1.9</v>
      </c>
      <c r="AJ22" s="35">
        <f t="shared" si="16"/>
        <v>0.26315789473684209</v>
      </c>
      <c r="AK22" s="366">
        <v>2</v>
      </c>
      <c r="AL22" s="35">
        <f t="shared" si="17"/>
        <v>0.25</v>
      </c>
      <c r="AM22" s="359">
        <v>1.7</v>
      </c>
      <c r="AN22" s="35">
        <f t="shared" si="18"/>
        <v>0.29411764705882354</v>
      </c>
      <c r="AO22" s="359">
        <v>1.5</v>
      </c>
      <c r="AP22" s="35">
        <f t="shared" si="19"/>
        <v>0.33333333333333331</v>
      </c>
      <c r="AQ22" s="359">
        <v>1.7</v>
      </c>
      <c r="AR22" s="35">
        <f t="shared" si="20"/>
        <v>0.29411764705882354</v>
      </c>
      <c r="AS22" s="359">
        <v>1.5</v>
      </c>
      <c r="AT22" s="35">
        <f t="shared" si="21"/>
        <v>0.33333333333333331</v>
      </c>
    </row>
    <row r="23" spans="1:47" ht="14.7">
      <c r="A23" s="323" t="s">
        <v>112</v>
      </c>
      <c r="B23" s="340">
        <f>B4/100*0.4</f>
        <v>1</v>
      </c>
      <c r="C23" s="368">
        <v>0.4</v>
      </c>
      <c r="D23" s="326">
        <f t="shared" si="4"/>
        <v>2.5</v>
      </c>
      <c r="E23" s="327">
        <v>0.5</v>
      </c>
      <c r="F23" s="328">
        <f t="shared" si="5"/>
        <v>2</v>
      </c>
      <c r="G23" s="361">
        <v>0.9</v>
      </c>
      <c r="H23" s="330">
        <f t="shared" si="6"/>
        <v>1.1111111111111112</v>
      </c>
      <c r="I23" s="331">
        <v>1.2</v>
      </c>
      <c r="J23" s="332">
        <f t="shared" si="7"/>
        <v>0.83333333333333337</v>
      </c>
      <c r="K23" s="369">
        <v>1.8</v>
      </c>
      <c r="L23" s="334">
        <f t="shared" si="8"/>
        <v>0.55555555555555558</v>
      </c>
      <c r="M23" s="370">
        <v>1.8</v>
      </c>
      <c r="N23" s="336">
        <f t="shared" si="0"/>
        <v>0.55555555555555558</v>
      </c>
      <c r="O23" s="337">
        <v>2.4</v>
      </c>
      <c r="P23" s="32">
        <f t="shared" si="1"/>
        <v>0.41666666666666669</v>
      </c>
      <c r="Q23" s="338">
        <v>2.4</v>
      </c>
      <c r="R23" s="33">
        <f t="shared" si="3"/>
        <v>0.41666666666666669</v>
      </c>
      <c r="S23" s="339">
        <v>2.6</v>
      </c>
      <c r="T23" s="32">
        <f t="shared" si="9"/>
        <v>0.38461538461538458</v>
      </c>
      <c r="U23" s="338">
        <v>2.8</v>
      </c>
      <c r="V23" s="34">
        <f t="shared" si="10"/>
        <v>0.35714285714285715</v>
      </c>
      <c r="W23" s="337">
        <v>2.4</v>
      </c>
      <c r="X23" s="32">
        <f t="shared" si="11"/>
        <v>0.41666666666666669</v>
      </c>
      <c r="Y23" s="338">
        <v>2.4</v>
      </c>
      <c r="Z23" s="32">
        <f t="shared" si="12"/>
        <v>0.41666666666666669</v>
      </c>
      <c r="AA23" s="338">
        <v>2.6</v>
      </c>
      <c r="AB23" s="32">
        <f t="shared" si="2"/>
        <v>0.38461538461538458</v>
      </c>
      <c r="AC23" s="338">
        <v>2.8</v>
      </c>
      <c r="AD23" s="32">
        <f t="shared" si="13"/>
        <v>0.35714285714285715</v>
      </c>
      <c r="AE23" s="338">
        <v>2.4</v>
      </c>
      <c r="AF23" s="32">
        <f t="shared" si="14"/>
        <v>0.41666666666666669</v>
      </c>
      <c r="AG23" s="338">
        <v>2.4</v>
      </c>
      <c r="AH23" s="32">
        <f t="shared" si="15"/>
        <v>0.41666666666666669</v>
      </c>
      <c r="AI23" s="338">
        <v>2.6</v>
      </c>
      <c r="AJ23" s="32">
        <f t="shared" si="16"/>
        <v>0.38461538461538458</v>
      </c>
      <c r="AK23" s="338">
        <v>2.8</v>
      </c>
      <c r="AL23" s="32">
        <f t="shared" si="17"/>
        <v>0.35714285714285715</v>
      </c>
      <c r="AM23" s="338">
        <v>2.4</v>
      </c>
      <c r="AN23" s="32">
        <f t="shared" si="18"/>
        <v>0.41666666666666669</v>
      </c>
      <c r="AO23" s="338">
        <v>2.4</v>
      </c>
      <c r="AP23" s="32">
        <f t="shared" si="19"/>
        <v>0.41666666666666669</v>
      </c>
      <c r="AQ23" s="338">
        <v>2.4</v>
      </c>
      <c r="AR23" s="32">
        <f t="shared" si="20"/>
        <v>0.41666666666666669</v>
      </c>
      <c r="AS23" s="338">
        <v>2.4</v>
      </c>
      <c r="AT23" s="32">
        <f t="shared" si="21"/>
        <v>0.41666666666666669</v>
      </c>
    </row>
    <row r="24" spans="1:47" s="6" customFormat="1" ht="14.7">
      <c r="A24" s="346" t="s">
        <v>113</v>
      </c>
      <c r="B24" s="347">
        <f>B4/100*1.5</f>
        <v>3.75</v>
      </c>
      <c r="C24" s="348">
        <v>2</v>
      </c>
      <c r="D24" s="309">
        <f t="shared" si="4"/>
        <v>1.875</v>
      </c>
      <c r="E24" s="349">
        <v>4</v>
      </c>
      <c r="F24" s="311">
        <f t="shared" si="5"/>
        <v>0.9375</v>
      </c>
      <c r="G24" s="350">
        <v>6</v>
      </c>
      <c r="H24" s="351">
        <f t="shared" si="6"/>
        <v>0.625</v>
      </c>
      <c r="I24" s="352">
        <v>8</v>
      </c>
      <c r="J24" s="353">
        <f t="shared" si="7"/>
        <v>0.46875</v>
      </c>
      <c r="K24" s="354">
        <v>12</v>
      </c>
      <c r="L24" s="355">
        <f t="shared" si="8"/>
        <v>0.3125</v>
      </c>
      <c r="M24" s="356">
        <v>12</v>
      </c>
      <c r="N24" s="357">
        <f t="shared" si="0"/>
        <v>0.3125</v>
      </c>
      <c r="O24" s="358">
        <v>16</v>
      </c>
      <c r="P24" s="35">
        <f t="shared" si="1"/>
        <v>0.234375</v>
      </c>
      <c r="Q24" s="359">
        <v>14</v>
      </c>
      <c r="R24" s="36">
        <f t="shared" si="3"/>
        <v>0.26785714285714285</v>
      </c>
      <c r="S24" s="360">
        <v>18</v>
      </c>
      <c r="T24" s="35">
        <f t="shared" si="9"/>
        <v>0.20833333333333334</v>
      </c>
      <c r="U24" s="359">
        <v>17</v>
      </c>
      <c r="V24" s="37">
        <f t="shared" si="10"/>
        <v>0.22058823529411764</v>
      </c>
      <c r="W24" s="358">
        <v>16</v>
      </c>
      <c r="X24" s="35">
        <f t="shared" si="11"/>
        <v>0.234375</v>
      </c>
      <c r="Y24" s="359">
        <v>14</v>
      </c>
      <c r="Z24" s="35">
        <f t="shared" si="12"/>
        <v>0.26785714285714285</v>
      </c>
      <c r="AA24" s="359">
        <v>18</v>
      </c>
      <c r="AB24" s="35">
        <f t="shared" si="2"/>
        <v>0.20833333333333334</v>
      </c>
      <c r="AC24" s="359">
        <v>17</v>
      </c>
      <c r="AD24" s="35">
        <f t="shared" si="13"/>
        <v>0.22058823529411764</v>
      </c>
      <c r="AE24" s="359">
        <v>16</v>
      </c>
      <c r="AF24" s="35">
        <f t="shared" si="14"/>
        <v>0.234375</v>
      </c>
      <c r="AG24" s="359">
        <v>14</v>
      </c>
      <c r="AH24" s="35">
        <f t="shared" si="15"/>
        <v>0.26785714285714285</v>
      </c>
      <c r="AI24" s="359">
        <v>18</v>
      </c>
      <c r="AJ24" s="35">
        <f t="shared" si="16"/>
        <v>0.20833333333333334</v>
      </c>
      <c r="AK24" s="359">
        <v>17</v>
      </c>
      <c r="AL24" s="35">
        <f t="shared" si="17"/>
        <v>0.22058823529411764</v>
      </c>
      <c r="AM24" s="359">
        <v>16</v>
      </c>
      <c r="AN24" s="35">
        <f t="shared" si="18"/>
        <v>0.234375</v>
      </c>
      <c r="AO24" s="359">
        <v>14</v>
      </c>
      <c r="AP24" s="35">
        <f t="shared" si="19"/>
        <v>0.26785714285714285</v>
      </c>
      <c r="AQ24" s="359">
        <v>16</v>
      </c>
      <c r="AR24" s="35">
        <f t="shared" si="20"/>
        <v>0.234375</v>
      </c>
      <c r="AS24" s="359">
        <v>14</v>
      </c>
      <c r="AT24" s="35">
        <f t="shared" si="21"/>
        <v>0.26785714285714285</v>
      </c>
    </row>
    <row r="25" spans="1:47" ht="13.8">
      <c r="A25" s="323" t="s">
        <v>76</v>
      </c>
      <c r="B25" s="371">
        <f>B4/100*23</f>
        <v>57.5</v>
      </c>
      <c r="C25" s="325">
        <v>65</v>
      </c>
      <c r="D25" s="326">
        <f t="shared" si="4"/>
        <v>0.88461538461538458</v>
      </c>
      <c r="E25" s="327">
        <v>80</v>
      </c>
      <c r="F25" s="328">
        <f t="shared" si="5"/>
        <v>0.71875</v>
      </c>
      <c r="G25" s="361">
        <v>150</v>
      </c>
      <c r="H25" s="330">
        <f t="shared" si="6"/>
        <v>0.38333333333333336</v>
      </c>
      <c r="I25" s="331">
        <v>200</v>
      </c>
      <c r="J25" s="332">
        <f t="shared" si="7"/>
        <v>0.28749999999999998</v>
      </c>
      <c r="K25" s="333">
        <v>300</v>
      </c>
      <c r="L25" s="334">
        <f t="shared" si="8"/>
        <v>0.19166666666666668</v>
      </c>
      <c r="M25" s="335">
        <v>300</v>
      </c>
      <c r="N25" s="336">
        <f t="shared" si="0"/>
        <v>0.19166666666666668</v>
      </c>
      <c r="O25" s="337">
        <v>400</v>
      </c>
      <c r="P25" s="32">
        <f t="shared" si="1"/>
        <v>0.14374999999999999</v>
      </c>
      <c r="Q25" s="338">
        <v>400</v>
      </c>
      <c r="R25" s="33">
        <f t="shared" si="3"/>
        <v>0.14374999999999999</v>
      </c>
      <c r="S25" s="339">
        <v>600</v>
      </c>
      <c r="T25" s="32">
        <f t="shared" si="9"/>
        <v>9.583333333333334E-2</v>
      </c>
      <c r="U25" s="338">
        <v>500</v>
      </c>
      <c r="V25" s="34">
        <f t="shared" si="10"/>
        <v>0.115</v>
      </c>
      <c r="W25" s="337">
        <v>400</v>
      </c>
      <c r="X25" s="32">
        <f t="shared" si="11"/>
        <v>0.14374999999999999</v>
      </c>
      <c r="Y25" s="338">
        <v>400</v>
      </c>
      <c r="Z25" s="32">
        <f t="shared" si="12"/>
        <v>0.14374999999999999</v>
      </c>
      <c r="AA25" s="338">
        <v>600</v>
      </c>
      <c r="AB25" s="32">
        <f t="shared" si="2"/>
        <v>9.583333333333334E-2</v>
      </c>
      <c r="AC25" s="338">
        <v>500</v>
      </c>
      <c r="AD25" s="32">
        <f t="shared" si="13"/>
        <v>0.115</v>
      </c>
      <c r="AE25" s="338">
        <v>400</v>
      </c>
      <c r="AF25" s="32">
        <f t="shared" si="14"/>
        <v>0.14374999999999999</v>
      </c>
      <c r="AG25" s="338">
        <v>400</v>
      </c>
      <c r="AH25" s="32">
        <f t="shared" si="15"/>
        <v>0.14374999999999999</v>
      </c>
      <c r="AI25" s="338">
        <v>600</v>
      </c>
      <c r="AJ25" s="32">
        <f t="shared" si="16"/>
        <v>9.583333333333334E-2</v>
      </c>
      <c r="AK25" s="338">
        <v>500</v>
      </c>
      <c r="AL25" s="32">
        <f t="shared" si="17"/>
        <v>0.115</v>
      </c>
      <c r="AM25" s="338">
        <v>400</v>
      </c>
      <c r="AN25" s="32">
        <f t="shared" si="18"/>
        <v>0.14374999999999999</v>
      </c>
      <c r="AO25" s="338">
        <v>400</v>
      </c>
      <c r="AP25" s="32">
        <f t="shared" si="19"/>
        <v>0.14374999999999999</v>
      </c>
      <c r="AQ25" s="338">
        <v>400</v>
      </c>
      <c r="AR25" s="32">
        <f t="shared" si="20"/>
        <v>0.14374999999999999</v>
      </c>
      <c r="AS25" s="338">
        <v>400</v>
      </c>
      <c r="AT25" s="32">
        <f t="shared" si="21"/>
        <v>0.14374999999999999</v>
      </c>
    </row>
    <row r="26" spans="1:47" s="6" customFormat="1" ht="14.7">
      <c r="A26" s="346" t="s">
        <v>114</v>
      </c>
      <c r="B26" s="347">
        <f>B4/100*0.8</f>
        <v>2</v>
      </c>
      <c r="C26" s="364">
        <v>1.7</v>
      </c>
      <c r="D26" s="309">
        <f t="shared" si="4"/>
        <v>1.1764705882352942</v>
      </c>
      <c r="E26" s="349">
        <v>1.8</v>
      </c>
      <c r="F26" s="311">
        <f t="shared" si="5"/>
        <v>1.1111111111111112</v>
      </c>
      <c r="G26" s="350">
        <v>2</v>
      </c>
      <c r="H26" s="351">
        <f t="shared" si="6"/>
        <v>1</v>
      </c>
      <c r="I26" s="352">
        <v>3</v>
      </c>
      <c r="J26" s="353">
        <f t="shared" si="7"/>
        <v>0.66666666666666663</v>
      </c>
      <c r="K26" s="354">
        <v>4</v>
      </c>
      <c r="L26" s="355">
        <f t="shared" si="8"/>
        <v>0.5</v>
      </c>
      <c r="M26" s="356">
        <v>4</v>
      </c>
      <c r="N26" s="357">
        <f t="shared" si="0"/>
        <v>0.5</v>
      </c>
      <c r="O26" s="358">
        <v>5</v>
      </c>
      <c r="P26" s="35">
        <f t="shared" si="1"/>
        <v>0.4</v>
      </c>
      <c r="Q26" s="359">
        <v>5</v>
      </c>
      <c r="R26" s="36">
        <f t="shared" si="3"/>
        <v>0.4</v>
      </c>
      <c r="S26" s="360">
        <v>6</v>
      </c>
      <c r="T26" s="35">
        <f t="shared" si="9"/>
        <v>0.33333333333333331</v>
      </c>
      <c r="U26" s="359">
        <v>7</v>
      </c>
      <c r="V26" s="37">
        <f t="shared" si="10"/>
        <v>0.2857142857142857</v>
      </c>
      <c r="W26" s="358">
        <v>5</v>
      </c>
      <c r="X26" s="35">
        <f t="shared" si="11"/>
        <v>0.4</v>
      </c>
      <c r="Y26" s="359">
        <v>5</v>
      </c>
      <c r="Z26" s="35">
        <f t="shared" si="12"/>
        <v>0.4</v>
      </c>
      <c r="AA26" s="359">
        <v>6</v>
      </c>
      <c r="AB26" s="35">
        <f t="shared" si="2"/>
        <v>0.33333333333333331</v>
      </c>
      <c r="AC26" s="359">
        <v>7</v>
      </c>
      <c r="AD26" s="35">
        <f t="shared" si="13"/>
        <v>0.2857142857142857</v>
      </c>
      <c r="AE26" s="359">
        <v>5</v>
      </c>
      <c r="AF26" s="35">
        <f t="shared" si="14"/>
        <v>0.4</v>
      </c>
      <c r="AG26" s="359">
        <v>5</v>
      </c>
      <c r="AH26" s="35">
        <f t="shared" si="15"/>
        <v>0.4</v>
      </c>
      <c r="AI26" s="359">
        <v>6</v>
      </c>
      <c r="AJ26" s="35">
        <f t="shared" si="16"/>
        <v>0.33333333333333331</v>
      </c>
      <c r="AK26" s="359">
        <v>7</v>
      </c>
      <c r="AL26" s="35">
        <f t="shared" si="17"/>
        <v>0.2857142857142857</v>
      </c>
      <c r="AM26" s="359">
        <v>5</v>
      </c>
      <c r="AN26" s="35">
        <f t="shared" si="18"/>
        <v>0.4</v>
      </c>
      <c r="AO26" s="359">
        <v>5</v>
      </c>
      <c r="AP26" s="35">
        <f t="shared" si="19"/>
        <v>0.4</v>
      </c>
      <c r="AQ26" s="359">
        <v>5</v>
      </c>
      <c r="AR26" s="35">
        <f t="shared" si="20"/>
        <v>0.4</v>
      </c>
      <c r="AS26" s="359">
        <v>5</v>
      </c>
      <c r="AT26" s="35">
        <f t="shared" si="21"/>
        <v>0.4</v>
      </c>
    </row>
    <row r="27" spans="1:47" ht="13.8">
      <c r="A27" s="323" t="s">
        <v>78</v>
      </c>
      <c r="B27" s="340">
        <f>B4/100*4</f>
        <v>10</v>
      </c>
      <c r="C27" s="325">
        <v>5</v>
      </c>
      <c r="D27" s="326">
        <f t="shared" si="4"/>
        <v>2</v>
      </c>
      <c r="E27" s="327">
        <v>6</v>
      </c>
      <c r="F27" s="328">
        <f t="shared" si="5"/>
        <v>1.6666666666666667</v>
      </c>
      <c r="G27" s="361">
        <v>8</v>
      </c>
      <c r="H27" s="341">
        <f t="shared" si="6"/>
        <v>1.25</v>
      </c>
      <c r="I27" s="331">
        <v>12</v>
      </c>
      <c r="J27" s="362">
        <f t="shared" si="7"/>
        <v>0.83333333333333337</v>
      </c>
      <c r="K27" s="333">
        <v>20</v>
      </c>
      <c r="L27" s="334">
        <f t="shared" si="8"/>
        <v>0.5</v>
      </c>
      <c r="M27" s="335">
        <v>20</v>
      </c>
      <c r="N27" s="336">
        <f t="shared" si="0"/>
        <v>0.5</v>
      </c>
      <c r="O27" s="337">
        <v>25</v>
      </c>
      <c r="P27" s="32">
        <f t="shared" si="1"/>
        <v>0.4</v>
      </c>
      <c r="Q27" s="338">
        <v>25</v>
      </c>
      <c r="R27" s="33">
        <f t="shared" si="3"/>
        <v>0.4</v>
      </c>
      <c r="S27" s="339">
        <v>30</v>
      </c>
      <c r="T27" s="32">
        <f t="shared" si="9"/>
        <v>0.33333333333333331</v>
      </c>
      <c r="U27" s="338">
        <v>35</v>
      </c>
      <c r="V27" s="34">
        <f t="shared" si="10"/>
        <v>0.2857142857142857</v>
      </c>
      <c r="W27" s="337">
        <v>30</v>
      </c>
      <c r="X27" s="32">
        <f t="shared" si="11"/>
        <v>0.33333333333333331</v>
      </c>
      <c r="Y27" s="338">
        <v>30</v>
      </c>
      <c r="Z27" s="32">
        <f t="shared" si="12"/>
        <v>0.33333333333333331</v>
      </c>
      <c r="AA27" s="338">
        <v>30</v>
      </c>
      <c r="AB27" s="32">
        <f t="shared" si="2"/>
        <v>0.33333333333333331</v>
      </c>
      <c r="AC27" s="338">
        <v>35</v>
      </c>
      <c r="AD27" s="32">
        <f t="shared" si="13"/>
        <v>0.2857142857142857</v>
      </c>
      <c r="AE27" s="338">
        <v>30</v>
      </c>
      <c r="AF27" s="32">
        <f t="shared" si="14"/>
        <v>0.33333333333333331</v>
      </c>
      <c r="AG27" s="338">
        <v>30</v>
      </c>
      <c r="AH27" s="32">
        <f t="shared" si="15"/>
        <v>0.33333333333333331</v>
      </c>
      <c r="AI27" s="338">
        <v>30</v>
      </c>
      <c r="AJ27" s="32">
        <f t="shared" si="16"/>
        <v>0.33333333333333331</v>
      </c>
      <c r="AK27" s="338">
        <v>35</v>
      </c>
      <c r="AL27" s="32">
        <f t="shared" si="17"/>
        <v>0.2857142857142857</v>
      </c>
      <c r="AM27" s="338">
        <v>30</v>
      </c>
      <c r="AN27" s="32">
        <f t="shared" si="18"/>
        <v>0.33333333333333331</v>
      </c>
      <c r="AO27" s="338">
        <v>30</v>
      </c>
      <c r="AP27" s="32">
        <f t="shared" si="19"/>
        <v>0.33333333333333331</v>
      </c>
      <c r="AQ27" s="338">
        <v>30</v>
      </c>
      <c r="AR27" s="32">
        <f t="shared" si="20"/>
        <v>0.33333333333333331</v>
      </c>
      <c r="AS27" s="338">
        <v>30</v>
      </c>
      <c r="AT27" s="32">
        <f t="shared" si="21"/>
        <v>0.33333333333333331</v>
      </c>
    </row>
    <row r="28" spans="1:47" s="6" customFormat="1" ht="13.8">
      <c r="A28" s="346" t="s">
        <v>79</v>
      </c>
      <c r="B28" s="372">
        <f>B4/100*11</f>
        <v>27.5</v>
      </c>
      <c r="C28" s="348">
        <v>40</v>
      </c>
      <c r="D28" s="309">
        <f t="shared" si="4"/>
        <v>0.6875</v>
      </c>
      <c r="E28" s="349">
        <v>50</v>
      </c>
      <c r="F28" s="311">
        <f t="shared" si="5"/>
        <v>0.55000000000000004</v>
      </c>
      <c r="G28" s="350">
        <v>15</v>
      </c>
      <c r="H28" s="351">
        <f t="shared" si="6"/>
        <v>1.8333333333333333</v>
      </c>
      <c r="I28" s="352">
        <v>25</v>
      </c>
      <c r="J28" s="353">
        <f t="shared" si="7"/>
        <v>1.1000000000000001</v>
      </c>
      <c r="K28" s="354">
        <v>45</v>
      </c>
      <c r="L28" s="355">
        <f t="shared" si="8"/>
        <v>0.61111111111111116</v>
      </c>
      <c r="M28" s="356">
        <v>45</v>
      </c>
      <c r="N28" s="357">
        <f t="shared" si="0"/>
        <v>0.61111111111111116</v>
      </c>
      <c r="O28" s="358">
        <v>75</v>
      </c>
      <c r="P28" s="35">
        <f t="shared" si="1"/>
        <v>0.36666666666666664</v>
      </c>
      <c r="Q28" s="359">
        <v>65</v>
      </c>
      <c r="R28" s="36">
        <f t="shared" si="3"/>
        <v>0.42307692307692307</v>
      </c>
      <c r="S28" s="360">
        <v>80</v>
      </c>
      <c r="T28" s="35">
        <f t="shared" si="9"/>
        <v>0.34375</v>
      </c>
      <c r="U28" s="359">
        <v>115</v>
      </c>
      <c r="V28" s="37">
        <f t="shared" si="10"/>
        <v>0.2391304347826087</v>
      </c>
      <c r="W28" s="358">
        <v>90</v>
      </c>
      <c r="X28" s="35">
        <f t="shared" si="11"/>
        <v>0.30555555555555558</v>
      </c>
      <c r="Y28" s="359">
        <v>75</v>
      </c>
      <c r="Z28" s="35">
        <f t="shared" si="12"/>
        <v>0.36666666666666664</v>
      </c>
      <c r="AA28" s="359">
        <v>85</v>
      </c>
      <c r="AB28" s="35">
        <f t="shared" si="2"/>
        <v>0.3235294117647059</v>
      </c>
      <c r="AC28" s="359">
        <v>120</v>
      </c>
      <c r="AD28" s="35">
        <f t="shared" si="13"/>
        <v>0.22916666666666666</v>
      </c>
      <c r="AE28" s="359">
        <v>90</v>
      </c>
      <c r="AF28" s="35">
        <f t="shared" si="14"/>
        <v>0.30555555555555558</v>
      </c>
      <c r="AG28" s="359">
        <v>75</v>
      </c>
      <c r="AH28" s="35">
        <f t="shared" si="15"/>
        <v>0.36666666666666664</v>
      </c>
      <c r="AI28" s="359">
        <v>85</v>
      </c>
      <c r="AJ28" s="35">
        <f t="shared" si="16"/>
        <v>0.3235294117647059</v>
      </c>
      <c r="AK28" s="359">
        <v>120</v>
      </c>
      <c r="AL28" s="35">
        <f t="shared" si="17"/>
        <v>0.22916666666666666</v>
      </c>
      <c r="AM28" s="359">
        <v>90</v>
      </c>
      <c r="AN28" s="35">
        <f t="shared" si="18"/>
        <v>0.30555555555555558</v>
      </c>
      <c r="AO28" s="359">
        <v>425</v>
      </c>
      <c r="AP28" s="35">
        <f t="shared" si="19"/>
        <v>6.4705882352941183E-2</v>
      </c>
      <c r="AQ28" s="359">
        <v>90</v>
      </c>
      <c r="AR28" s="35">
        <f t="shared" si="20"/>
        <v>0.30555555555555558</v>
      </c>
      <c r="AS28" s="359">
        <v>75</v>
      </c>
      <c r="AT28" s="35">
        <f t="shared" si="21"/>
        <v>0.36666666666666664</v>
      </c>
    </row>
    <row r="29" spans="1:47" ht="13.8">
      <c r="A29" s="373" t="s">
        <v>80</v>
      </c>
      <c r="B29" s="374">
        <f>B4/100*36</f>
        <v>90</v>
      </c>
      <c r="C29" s="375">
        <v>125</v>
      </c>
      <c r="D29" s="376">
        <f t="shared" si="4"/>
        <v>0.72</v>
      </c>
      <c r="E29" s="377">
        <v>150</v>
      </c>
      <c r="F29" s="378">
        <f t="shared" si="5"/>
        <v>0.6</v>
      </c>
      <c r="G29" s="379">
        <v>200</v>
      </c>
      <c r="H29" s="380">
        <f t="shared" si="6"/>
        <v>0.45</v>
      </c>
      <c r="I29" s="381">
        <v>250</v>
      </c>
      <c r="J29" s="382">
        <f t="shared" si="7"/>
        <v>0.36</v>
      </c>
      <c r="K29" s="383">
        <v>375</v>
      </c>
      <c r="L29" s="384">
        <f t="shared" si="8"/>
        <v>0.24</v>
      </c>
      <c r="M29" s="385">
        <v>375</v>
      </c>
      <c r="N29" s="386">
        <f t="shared" si="0"/>
        <v>0.24</v>
      </c>
      <c r="O29" s="387">
        <v>550</v>
      </c>
      <c r="P29" s="38">
        <f t="shared" si="1"/>
        <v>0.16363636363636364</v>
      </c>
      <c r="Q29" s="388">
        <v>400</v>
      </c>
      <c r="R29" s="39">
        <f t="shared" si="3"/>
        <v>0.22500000000000001</v>
      </c>
      <c r="S29" s="389">
        <v>450</v>
      </c>
      <c r="T29" s="38">
        <f t="shared" si="9"/>
        <v>0.2</v>
      </c>
      <c r="U29" s="388">
        <v>550</v>
      </c>
      <c r="V29" s="40">
        <f t="shared" si="10"/>
        <v>0.16363636363636364</v>
      </c>
      <c r="W29" s="387">
        <v>550</v>
      </c>
      <c r="X29" s="38">
        <f t="shared" si="11"/>
        <v>0.16363636363636364</v>
      </c>
      <c r="Y29" s="388">
        <v>425</v>
      </c>
      <c r="Z29" s="38">
        <f t="shared" si="12"/>
        <v>0.21176470588235294</v>
      </c>
      <c r="AA29" s="388">
        <v>450</v>
      </c>
      <c r="AB29" s="38">
        <f t="shared" si="2"/>
        <v>0.2</v>
      </c>
      <c r="AC29" s="388">
        <v>550</v>
      </c>
      <c r="AD29" s="38">
        <f t="shared" si="13"/>
        <v>0.16363636363636364</v>
      </c>
      <c r="AE29" s="388">
        <v>550</v>
      </c>
      <c r="AF29" s="38">
        <f t="shared" si="14"/>
        <v>0.16363636363636364</v>
      </c>
      <c r="AG29" s="388">
        <v>425</v>
      </c>
      <c r="AH29" s="38">
        <f t="shared" si="15"/>
        <v>0.21176470588235294</v>
      </c>
      <c r="AI29" s="388">
        <v>450</v>
      </c>
      <c r="AJ29" s="38">
        <f t="shared" si="16"/>
        <v>0.2</v>
      </c>
      <c r="AK29" s="388">
        <v>550</v>
      </c>
      <c r="AL29" s="38">
        <f t="shared" si="17"/>
        <v>0.16363636363636364</v>
      </c>
      <c r="AM29" s="388">
        <v>550</v>
      </c>
      <c r="AN29" s="38">
        <f t="shared" si="18"/>
        <v>0.16363636363636364</v>
      </c>
      <c r="AO29" s="388">
        <v>425</v>
      </c>
      <c r="AP29" s="38">
        <f t="shared" si="19"/>
        <v>0.21176470588235294</v>
      </c>
      <c r="AQ29" s="388">
        <v>550</v>
      </c>
      <c r="AR29" s="38">
        <f t="shared" si="20"/>
        <v>0.16363636363636364</v>
      </c>
      <c r="AS29" s="388">
        <v>425</v>
      </c>
      <c r="AT29" s="38">
        <f t="shared" si="21"/>
        <v>0.21176470588235294</v>
      </c>
    </row>
    <row r="30" spans="1:47" s="8" customFormat="1" ht="13.8">
      <c r="A30" s="390" t="s">
        <v>81</v>
      </c>
      <c r="B30" s="391">
        <f>B4/100*4.5</f>
        <v>11.25</v>
      </c>
      <c r="C30" s="392" t="s">
        <v>53</v>
      </c>
      <c r="D30" s="393"/>
      <c r="E30" s="392" t="s">
        <v>53</v>
      </c>
      <c r="F30" s="394"/>
      <c r="G30" s="392" t="s">
        <v>53</v>
      </c>
      <c r="H30" s="395"/>
      <c r="I30" s="392" t="s">
        <v>53</v>
      </c>
      <c r="J30" s="395"/>
      <c r="K30" s="392" t="s">
        <v>53</v>
      </c>
      <c r="L30" s="396"/>
      <c r="M30" s="392" t="s">
        <v>53</v>
      </c>
      <c r="N30" s="397"/>
      <c r="O30" s="392" t="s">
        <v>53</v>
      </c>
      <c r="P30" s="61"/>
      <c r="Q30" s="392" t="s">
        <v>53</v>
      </c>
      <c r="R30" s="62"/>
      <c r="S30" s="392" t="s">
        <v>53</v>
      </c>
      <c r="T30" s="61"/>
      <c r="U30" s="392" t="s">
        <v>53</v>
      </c>
      <c r="V30" s="63"/>
      <c r="W30" s="392" t="s">
        <v>53</v>
      </c>
      <c r="X30" s="61"/>
      <c r="Y30" s="392" t="s">
        <v>53</v>
      </c>
      <c r="Z30" s="61"/>
      <c r="AA30" s="392" t="s">
        <v>53</v>
      </c>
      <c r="AB30" s="61"/>
      <c r="AC30" s="392" t="s">
        <v>53</v>
      </c>
      <c r="AD30" s="61"/>
      <c r="AE30" s="392" t="s">
        <v>53</v>
      </c>
      <c r="AF30" s="61"/>
      <c r="AG30" s="392" t="s">
        <v>53</v>
      </c>
      <c r="AH30" s="61"/>
      <c r="AI30" s="392" t="s">
        <v>53</v>
      </c>
      <c r="AJ30" s="61"/>
      <c r="AK30" s="392" t="s">
        <v>53</v>
      </c>
      <c r="AL30" s="61"/>
      <c r="AM30" s="392" t="s">
        <v>53</v>
      </c>
      <c r="AN30" s="61"/>
      <c r="AO30" s="392" t="s">
        <v>53</v>
      </c>
      <c r="AP30" s="61"/>
      <c r="AQ30" s="392" t="s">
        <v>53</v>
      </c>
      <c r="AR30" s="61"/>
      <c r="AS30" s="392" t="s">
        <v>53</v>
      </c>
      <c r="AT30" s="61"/>
      <c r="AU30" s="7"/>
    </row>
    <row r="31" spans="1:47" ht="46.5" customHeight="1" thickBot="1">
      <c r="A31" s="721" t="s">
        <v>82</v>
      </c>
      <c r="B31" s="722"/>
      <c r="C31" s="398" t="s">
        <v>24</v>
      </c>
      <c r="D31" s="399" t="s">
        <v>56</v>
      </c>
      <c r="E31" s="400" t="s">
        <v>24</v>
      </c>
      <c r="F31" s="401" t="s">
        <v>56</v>
      </c>
      <c r="G31" s="402" t="s">
        <v>24</v>
      </c>
      <c r="H31" s="403" t="s">
        <v>25</v>
      </c>
      <c r="I31" s="404" t="s">
        <v>24</v>
      </c>
      <c r="J31" s="405" t="s">
        <v>25</v>
      </c>
      <c r="K31" s="406" t="s">
        <v>57</v>
      </c>
      <c r="L31" s="407" t="s">
        <v>58</v>
      </c>
      <c r="M31" s="408" t="s">
        <v>59</v>
      </c>
      <c r="N31" s="409" t="s">
        <v>60</v>
      </c>
      <c r="O31" s="410" t="s">
        <v>57</v>
      </c>
      <c r="P31" s="407" t="s">
        <v>58</v>
      </c>
      <c r="Q31" s="408" t="s">
        <v>59</v>
      </c>
      <c r="R31" s="411" t="s">
        <v>60</v>
      </c>
      <c r="S31" s="412" t="s">
        <v>61</v>
      </c>
      <c r="T31" s="413" t="s">
        <v>62</v>
      </c>
      <c r="U31" s="414" t="s">
        <v>63</v>
      </c>
      <c r="V31" s="415" t="s">
        <v>64</v>
      </c>
      <c r="W31" s="410" t="s">
        <v>57</v>
      </c>
      <c r="X31" s="407" t="s">
        <v>58</v>
      </c>
      <c r="Y31" s="408" t="s">
        <v>59</v>
      </c>
      <c r="Z31" s="416" t="s">
        <v>60</v>
      </c>
      <c r="AA31" s="417" t="s">
        <v>61</v>
      </c>
      <c r="AB31" s="413" t="s">
        <v>83</v>
      </c>
      <c r="AC31" s="414" t="s">
        <v>63</v>
      </c>
      <c r="AD31" s="418" t="s">
        <v>84</v>
      </c>
      <c r="AE31" s="419" t="s">
        <v>57</v>
      </c>
      <c r="AF31" s="407" t="s">
        <v>58</v>
      </c>
      <c r="AG31" s="408" t="s">
        <v>59</v>
      </c>
      <c r="AH31" s="416" t="s">
        <v>60</v>
      </c>
      <c r="AI31" s="417" t="s">
        <v>61</v>
      </c>
      <c r="AJ31" s="413" t="s">
        <v>62</v>
      </c>
      <c r="AK31" s="414" t="s">
        <v>63</v>
      </c>
      <c r="AL31" s="418" t="s">
        <v>64</v>
      </c>
      <c r="AM31" s="419" t="s">
        <v>57</v>
      </c>
      <c r="AN31" s="407" t="s">
        <v>58</v>
      </c>
      <c r="AO31" s="408" t="s">
        <v>59</v>
      </c>
      <c r="AP31" s="416" t="s">
        <v>60</v>
      </c>
      <c r="AQ31" s="419" t="s">
        <v>57</v>
      </c>
      <c r="AR31" s="407" t="s">
        <v>58</v>
      </c>
      <c r="AS31" s="408" t="s">
        <v>59</v>
      </c>
      <c r="AT31" s="416" t="s">
        <v>65</v>
      </c>
    </row>
    <row r="32" spans="1:47" s="6" customFormat="1" ht="13.8">
      <c r="A32" s="306" t="s">
        <v>85</v>
      </c>
      <c r="B32" s="307">
        <f>B4/100*130</f>
        <v>325</v>
      </c>
      <c r="C32" s="308">
        <v>200</v>
      </c>
      <c r="D32" s="309">
        <f t="shared" ref="D32:D45" si="22">B32/C32</f>
        <v>1.625</v>
      </c>
      <c r="E32" s="420">
        <v>260</v>
      </c>
      <c r="F32" s="311">
        <f t="shared" ref="F32:F45" si="23">B32/E32</f>
        <v>1.25</v>
      </c>
      <c r="G32" s="421">
        <v>700</v>
      </c>
      <c r="H32" s="422">
        <f t="shared" ref="H32:H45" si="24">B32/G32</f>
        <v>0.4642857142857143</v>
      </c>
      <c r="I32" s="421">
        <v>1000</v>
      </c>
      <c r="J32" s="423">
        <f t="shared" ref="J32:J45" si="25">B32/I32</f>
        <v>0.32500000000000001</v>
      </c>
      <c r="K32" s="424">
        <v>1300</v>
      </c>
      <c r="L32" s="425">
        <f t="shared" ref="L32:L45" si="26">B32/K32</f>
        <v>0.25</v>
      </c>
      <c r="M32" s="426">
        <v>1300</v>
      </c>
      <c r="N32" s="427">
        <f t="shared" ref="N32:N45" si="27">B32/M32</f>
        <v>0.25</v>
      </c>
      <c r="O32" s="320">
        <v>1300</v>
      </c>
      <c r="P32" s="29">
        <f t="shared" ref="P32:P44" si="28">B32/O32</f>
        <v>0.25</v>
      </c>
      <c r="Q32" s="321">
        <v>1300</v>
      </c>
      <c r="R32" s="30">
        <f t="shared" ref="R32:R45" si="29">B32/Q32</f>
        <v>0.25</v>
      </c>
      <c r="S32" s="322">
        <v>1300</v>
      </c>
      <c r="T32" s="29">
        <f t="shared" ref="T32:T44" si="30">B32/S32</f>
        <v>0.25</v>
      </c>
      <c r="U32" s="321">
        <v>1300</v>
      </c>
      <c r="V32" s="31">
        <f t="shared" ref="V32:V44" si="31">B32/U32</f>
        <v>0.25</v>
      </c>
      <c r="W32" s="320">
        <v>1000</v>
      </c>
      <c r="X32" s="29">
        <f t="shared" ref="X32:X45" si="32">B32/W32</f>
        <v>0.32500000000000001</v>
      </c>
      <c r="Y32" s="321">
        <v>1000</v>
      </c>
      <c r="Z32" s="29">
        <f t="shared" ref="Z32:Z45" si="33">B32/Y32</f>
        <v>0.32500000000000001</v>
      </c>
      <c r="AA32" s="321">
        <v>1000</v>
      </c>
      <c r="AB32" s="29">
        <f t="shared" ref="AB32:AB44" si="34">B32/AA32</f>
        <v>0.32500000000000001</v>
      </c>
      <c r="AC32" s="321">
        <v>1000</v>
      </c>
      <c r="AD32" s="29">
        <f t="shared" ref="AD32:AD45" si="35">B32/AC32</f>
        <v>0.32500000000000001</v>
      </c>
      <c r="AE32" s="321">
        <v>1000</v>
      </c>
      <c r="AF32" s="29">
        <f t="shared" ref="AF32:AF44" si="36">B32/AE32</f>
        <v>0.32500000000000001</v>
      </c>
      <c r="AG32" s="321">
        <v>1000</v>
      </c>
      <c r="AH32" s="29">
        <f t="shared" ref="AH32:AH45" si="37">B32/AG32</f>
        <v>0.32500000000000001</v>
      </c>
      <c r="AI32" s="321">
        <v>1000</v>
      </c>
      <c r="AJ32" s="29">
        <f t="shared" ref="AJ32:AJ45" si="38">B32/AI32</f>
        <v>0.32500000000000001</v>
      </c>
      <c r="AK32" s="321">
        <v>1000</v>
      </c>
      <c r="AL32" s="29">
        <f t="shared" ref="AL32:AL45" si="39">B32/AK32</f>
        <v>0.32500000000000001</v>
      </c>
      <c r="AM32" s="321">
        <v>1000</v>
      </c>
      <c r="AN32" s="29">
        <f t="shared" ref="AN32:AN45" si="40">B32/AM32</f>
        <v>0.32500000000000001</v>
      </c>
      <c r="AO32" s="321">
        <v>1200</v>
      </c>
      <c r="AP32" s="29">
        <f t="shared" ref="AP32:AP45" si="41">B32/AO32</f>
        <v>0.27083333333333331</v>
      </c>
      <c r="AQ32" s="321">
        <v>1200</v>
      </c>
      <c r="AR32" s="29">
        <f t="shared" ref="AR32:AR45" si="42">B32/AQ32</f>
        <v>0.27083333333333331</v>
      </c>
      <c r="AS32" s="321">
        <v>1200</v>
      </c>
      <c r="AT32" s="29">
        <f t="shared" ref="AT32:AT45" si="43">B32/AS32</f>
        <v>0.27083333333333331</v>
      </c>
    </row>
    <row r="33" spans="1:46" ht="13.8">
      <c r="A33" s="323" t="s">
        <v>86</v>
      </c>
      <c r="B33" s="371">
        <f>B4/100*80</f>
        <v>200</v>
      </c>
      <c r="C33" s="325">
        <v>100</v>
      </c>
      <c r="D33" s="326">
        <f t="shared" si="22"/>
        <v>2</v>
      </c>
      <c r="E33" s="428">
        <v>275</v>
      </c>
      <c r="F33" s="328">
        <f t="shared" si="23"/>
        <v>0.72727272727272729</v>
      </c>
      <c r="G33" s="429">
        <v>460</v>
      </c>
      <c r="H33" s="430">
        <f t="shared" si="24"/>
        <v>0.43478260869565216</v>
      </c>
      <c r="I33" s="429">
        <v>500</v>
      </c>
      <c r="J33" s="431">
        <f t="shared" si="25"/>
        <v>0.4</v>
      </c>
      <c r="K33" s="333">
        <v>1250</v>
      </c>
      <c r="L33" s="432">
        <f t="shared" si="26"/>
        <v>0.16</v>
      </c>
      <c r="M33" s="335">
        <v>1250</v>
      </c>
      <c r="N33" s="433">
        <f t="shared" si="27"/>
        <v>0.16</v>
      </c>
      <c r="O33" s="337">
        <v>1250</v>
      </c>
      <c r="P33" s="32">
        <f t="shared" si="28"/>
        <v>0.16</v>
      </c>
      <c r="Q33" s="338">
        <v>1250</v>
      </c>
      <c r="R33" s="33">
        <f t="shared" si="29"/>
        <v>0.16</v>
      </c>
      <c r="S33" s="339">
        <v>1250</v>
      </c>
      <c r="T33" s="32">
        <f t="shared" si="30"/>
        <v>0.16</v>
      </c>
      <c r="U33" s="338">
        <v>1250</v>
      </c>
      <c r="V33" s="34">
        <f t="shared" si="31"/>
        <v>0.16</v>
      </c>
      <c r="W33" s="337">
        <v>700</v>
      </c>
      <c r="X33" s="32">
        <f t="shared" si="32"/>
        <v>0.2857142857142857</v>
      </c>
      <c r="Y33" s="338">
        <v>700</v>
      </c>
      <c r="Z33" s="32">
        <f t="shared" si="33"/>
        <v>0.2857142857142857</v>
      </c>
      <c r="AA33" s="338">
        <v>700</v>
      </c>
      <c r="AB33" s="32">
        <f t="shared" si="34"/>
        <v>0.2857142857142857</v>
      </c>
      <c r="AC33" s="338">
        <v>700</v>
      </c>
      <c r="AD33" s="32">
        <f t="shared" si="35"/>
        <v>0.2857142857142857</v>
      </c>
      <c r="AE33" s="338">
        <v>700</v>
      </c>
      <c r="AF33" s="32">
        <f t="shared" si="36"/>
        <v>0.2857142857142857</v>
      </c>
      <c r="AG33" s="338">
        <v>700</v>
      </c>
      <c r="AH33" s="32">
        <f t="shared" si="37"/>
        <v>0.2857142857142857</v>
      </c>
      <c r="AI33" s="338">
        <v>700</v>
      </c>
      <c r="AJ33" s="32">
        <f t="shared" si="38"/>
        <v>0.2857142857142857</v>
      </c>
      <c r="AK33" s="338">
        <v>700</v>
      </c>
      <c r="AL33" s="32">
        <f t="shared" si="39"/>
        <v>0.2857142857142857</v>
      </c>
      <c r="AM33" s="338">
        <v>700</v>
      </c>
      <c r="AN33" s="32">
        <f t="shared" si="40"/>
        <v>0.2857142857142857</v>
      </c>
      <c r="AO33" s="338">
        <v>700</v>
      </c>
      <c r="AP33" s="32">
        <f t="shared" si="41"/>
        <v>0.2857142857142857</v>
      </c>
      <c r="AQ33" s="338">
        <v>700</v>
      </c>
      <c r="AR33" s="32">
        <f t="shared" si="42"/>
        <v>0.2857142857142857</v>
      </c>
      <c r="AS33" s="338">
        <v>700</v>
      </c>
      <c r="AT33" s="32">
        <f t="shared" si="43"/>
        <v>0.2857142857142857</v>
      </c>
    </row>
    <row r="34" spans="1:46" s="6" customFormat="1" ht="13.8">
      <c r="A34" s="346" t="s">
        <v>87</v>
      </c>
      <c r="B34" s="372">
        <f>B4/100*27</f>
        <v>67.5</v>
      </c>
      <c r="C34" s="348">
        <v>30</v>
      </c>
      <c r="D34" s="309">
        <f t="shared" si="22"/>
        <v>2.25</v>
      </c>
      <c r="E34" s="434">
        <v>75</v>
      </c>
      <c r="F34" s="311">
        <f t="shared" si="23"/>
        <v>0.9</v>
      </c>
      <c r="G34" s="435">
        <v>80</v>
      </c>
      <c r="H34" s="422">
        <f t="shared" si="24"/>
        <v>0.84375</v>
      </c>
      <c r="I34" s="435">
        <v>130</v>
      </c>
      <c r="J34" s="436">
        <f t="shared" si="25"/>
        <v>0.51923076923076927</v>
      </c>
      <c r="K34" s="354">
        <v>240</v>
      </c>
      <c r="L34" s="425">
        <f t="shared" si="26"/>
        <v>0.28125</v>
      </c>
      <c r="M34" s="356">
        <v>240</v>
      </c>
      <c r="N34" s="427">
        <f t="shared" si="27"/>
        <v>0.28125</v>
      </c>
      <c r="O34" s="358">
        <v>410</v>
      </c>
      <c r="P34" s="35">
        <f t="shared" si="28"/>
        <v>0.16463414634146342</v>
      </c>
      <c r="Q34" s="359">
        <v>360</v>
      </c>
      <c r="R34" s="36">
        <f t="shared" si="29"/>
        <v>0.1875</v>
      </c>
      <c r="S34" s="360">
        <v>400</v>
      </c>
      <c r="T34" s="35">
        <f t="shared" si="30"/>
        <v>0.16875000000000001</v>
      </c>
      <c r="U34" s="359">
        <v>360</v>
      </c>
      <c r="V34" s="37">
        <f t="shared" si="31"/>
        <v>0.1875</v>
      </c>
      <c r="W34" s="358">
        <v>400</v>
      </c>
      <c r="X34" s="35">
        <f t="shared" si="32"/>
        <v>0.16875000000000001</v>
      </c>
      <c r="Y34" s="359">
        <v>310</v>
      </c>
      <c r="Z34" s="35">
        <f t="shared" si="33"/>
        <v>0.21774193548387097</v>
      </c>
      <c r="AA34" s="359">
        <v>350</v>
      </c>
      <c r="AB34" s="35">
        <f t="shared" si="34"/>
        <v>0.19285714285714287</v>
      </c>
      <c r="AC34" s="359">
        <v>310</v>
      </c>
      <c r="AD34" s="35">
        <f t="shared" si="35"/>
        <v>0.21774193548387097</v>
      </c>
      <c r="AE34" s="359">
        <v>420</v>
      </c>
      <c r="AF34" s="35">
        <f t="shared" si="36"/>
        <v>0.16071428571428573</v>
      </c>
      <c r="AG34" s="359">
        <v>320</v>
      </c>
      <c r="AH34" s="35">
        <f t="shared" si="37"/>
        <v>0.2109375</v>
      </c>
      <c r="AI34" s="359">
        <v>360</v>
      </c>
      <c r="AJ34" s="35">
        <f t="shared" si="38"/>
        <v>0.1875</v>
      </c>
      <c r="AK34" s="359">
        <v>320</v>
      </c>
      <c r="AL34" s="35">
        <f t="shared" si="39"/>
        <v>0.2109375</v>
      </c>
      <c r="AM34" s="359">
        <v>420</v>
      </c>
      <c r="AN34" s="35">
        <f t="shared" si="40"/>
        <v>0.16071428571428573</v>
      </c>
      <c r="AO34" s="359">
        <v>320</v>
      </c>
      <c r="AP34" s="35">
        <f t="shared" si="41"/>
        <v>0.2109375</v>
      </c>
      <c r="AQ34" s="359">
        <v>420</v>
      </c>
      <c r="AR34" s="35">
        <f t="shared" si="42"/>
        <v>0.16071428571428573</v>
      </c>
      <c r="AS34" s="359">
        <v>320</v>
      </c>
      <c r="AT34" s="35">
        <f t="shared" si="43"/>
        <v>0.2109375</v>
      </c>
    </row>
    <row r="35" spans="1:46" ht="13.8">
      <c r="A35" s="323" t="s">
        <v>88</v>
      </c>
      <c r="B35" s="340">
        <f>B4/100*1.6</f>
        <v>4</v>
      </c>
      <c r="C35" s="368">
        <v>0.27</v>
      </c>
      <c r="D35" s="326">
        <f t="shared" si="22"/>
        <v>14.814814814814813</v>
      </c>
      <c r="E35" s="428">
        <v>11</v>
      </c>
      <c r="F35" s="328">
        <f t="shared" si="23"/>
        <v>0.36363636363636365</v>
      </c>
      <c r="G35" s="429">
        <v>7</v>
      </c>
      <c r="H35" s="341">
        <f t="shared" si="24"/>
        <v>0.5714285714285714</v>
      </c>
      <c r="I35" s="429">
        <v>10</v>
      </c>
      <c r="J35" s="332">
        <f t="shared" si="25"/>
        <v>0.4</v>
      </c>
      <c r="K35" s="333">
        <v>8</v>
      </c>
      <c r="L35" s="432">
        <f t="shared" si="26"/>
        <v>0.5</v>
      </c>
      <c r="M35" s="335">
        <v>8</v>
      </c>
      <c r="N35" s="433">
        <f t="shared" si="27"/>
        <v>0.5</v>
      </c>
      <c r="O35" s="337">
        <v>3</v>
      </c>
      <c r="P35" s="32">
        <f t="shared" si="28"/>
        <v>1.3333333333333333</v>
      </c>
      <c r="Q35" s="338">
        <v>15</v>
      </c>
      <c r="R35" s="33">
        <f t="shared" si="29"/>
        <v>0.26666666666666666</v>
      </c>
      <c r="S35" s="339">
        <v>27</v>
      </c>
      <c r="T35" s="32">
        <f t="shared" si="30"/>
        <v>0.14814814814814814</v>
      </c>
      <c r="U35" s="338">
        <v>10</v>
      </c>
      <c r="V35" s="34">
        <f t="shared" si="31"/>
        <v>0.4</v>
      </c>
      <c r="W35" s="337">
        <v>8</v>
      </c>
      <c r="X35" s="32">
        <f t="shared" si="32"/>
        <v>0.5</v>
      </c>
      <c r="Y35" s="338">
        <v>18</v>
      </c>
      <c r="Z35" s="32">
        <f t="shared" si="33"/>
        <v>0.22222222222222221</v>
      </c>
      <c r="AA35" s="338">
        <v>27</v>
      </c>
      <c r="AB35" s="32">
        <f t="shared" si="34"/>
        <v>0.14814814814814814</v>
      </c>
      <c r="AC35" s="338">
        <v>9</v>
      </c>
      <c r="AD35" s="32">
        <f t="shared" si="35"/>
        <v>0.44444444444444442</v>
      </c>
      <c r="AE35" s="338">
        <v>8</v>
      </c>
      <c r="AF35" s="32">
        <f t="shared" si="36"/>
        <v>0.5</v>
      </c>
      <c r="AG35" s="338">
        <v>18</v>
      </c>
      <c r="AH35" s="32">
        <f t="shared" si="37"/>
        <v>0.22222222222222221</v>
      </c>
      <c r="AI35" s="338">
        <v>27</v>
      </c>
      <c r="AJ35" s="32">
        <f t="shared" si="38"/>
        <v>0.14814814814814814</v>
      </c>
      <c r="AK35" s="338">
        <v>9</v>
      </c>
      <c r="AL35" s="32">
        <f t="shared" si="39"/>
        <v>0.44444444444444442</v>
      </c>
      <c r="AM35" s="338">
        <v>8</v>
      </c>
      <c r="AN35" s="32">
        <f t="shared" si="40"/>
        <v>0.5</v>
      </c>
      <c r="AO35" s="338">
        <v>8</v>
      </c>
      <c r="AP35" s="32">
        <f t="shared" si="41"/>
        <v>0.5</v>
      </c>
      <c r="AQ35" s="338">
        <v>8</v>
      </c>
      <c r="AR35" s="32">
        <f t="shared" si="42"/>
        <v>0.5</v>
      </c>
      <c r="AS35" s="338">
        <v>8</v>
      </c>
      <c r="AT35" s="32">
        <f t="shared" si="43"/>
        <v>0.5</v>
      </c>
    </row>
    <row r="36" spans="1:46" s="6" customFormat="1" ht="13.8">
      <c r="A36" s="346" t="s">
        <v>89</v>
      </c>
      <c r="B36" s="347">
        <f>B4/100*1</f>
        <v>2.5</v>
      </c>
      <c r="C36" s="348">
        <v>2</v>
      </c>
      <c r="D36" s="309">
        <f t="shared" si="22"/>
        <v>1.25</v>
      </c>
      <c r="E36" s="434">
        <v>3</v>
      </c>
      <c r="F36" s="311">
        <f t="shared" si="23"/>
        <v>0.83333333333333337</v>
      </c>
      <c r="G36" s="435">
        <v>3</v>
      </c>
      <c r="H36" s="437">
        <f t="shared" si="24"/>
        <v>0.83333333333333337</v>
      </c>
      <c r="I36" s="435">
        <v>5</v>
      </c>
      <c r="J36" s="353">
        <f t="shared" si="25"/>
        <v>0.5</v>
      </c>
      <c r="K36" s="354">
        <v>8</v>
      </c>
      <c r="L36" s="425">
        <f t="shared" si="26"/>
        <v>0.3125</v>
      </c>
      <c r="M36" s="356">
        <v>8</v>
      </c>
      <c r="N36" s="427">
        <f t="shared" si="27"/>
        <v>0.3125</v>
      </c>
      <c r="O36" s="358">
        <v>11</v>
      </c>
      <c r="P36" s="35">
        <f t="shared" si="28"/>
        <v>0.22727272727272727</v>
      </c>
      <c r="Q36" s="359">
        <v>9</v>
      </c>
      <c r="R36" s="36">
        <f t="shared" si="29"/>
        <v>0.27777777777777779</v>
      </c>
      <c r="S36" s="360">
        <v>12</v>
      </c>
      <c r="T36" s="35">
        <f t="shared" si="30"/>
        <v>0.20833333333333334</v>
      </c>
      <c r="U36" s="359">
        <v>14</v>
      </c>
      <c r="V36" s="37">
        <f t="shared" si="31"/>
        <v>0.17857142857142858</v>
      </c>
      <c r="W36" s="358">
        <v>11</v>
      </c>
      <c r="X36" s="35">
        <f t="shared" si="32"/>
        <v>0.22727272727272727</v>
      </c>
      <c r="Y36" s="359">
        <v>8</v>
      </c>
      <c r="Z36" s="35">
        <f t="shared" si="33"/>
        <v>0.3125</v>
      </c>
      <c r="AA36" s="359">
        <v>11</v>
      </c>
      <c r="AB36" s="35">
        <f t="shared" si="34"/>
        <v>0.22727272727272727</v>
      </c>
      <c r="AC36" s="359">
        <v>12</v>
      </c>
      <c r="AD36" s="35">
        <f t="shared" si="35"/>
        <v>0.20833333333333334</v>
      </c>
      <c r="AE36" s="359">
        <v>11</v>
      </c>
      <c r="AF36" s="35">
        <f t="shared" si="36"/>
        <v>0.22727272727272727</v>
      </c>
      <c r="AG36" s="359">
        <v>8</v>
      </c>
      <c r="AH36" s="35">
        <f t="shared" si="37"/>
        <v>0.3125</v>
      </c>
      <c r="AI36" s="359">
        <v>11</v>
      </c>
      <c r="AJ36" s="35">
        <f t="shared" si="38"/>
        <v>0.22727272727272727</v>
      </c>
      <c r="AK36" s="359">
        <v>12</v>
      </c>
      <c r="AL36" s="35">
        <f t="shared" si="39"/>
        <v>0.20833333333333334</v>
      </c>
      <c r="AM36" s="359">
        <v>11</v>
      </c>
      <c r="AN36" s="35">
        <f t="shared" si="40"/>
        <v>0.22727272727272727</v>
      </c>
      <c r="AO36" s="359">
        <v>8</v>
      </c>
      <c r="AP36" s="35">
        <f t="shared" si="41"/>
        <v>0.3125</v>
      </c>
      <c r="AQ36" s="359">
        <v>11</v>
      </c>
      <c r="AR36" s="35">
        <f t="shared" si="42"/>
        <v>0.22727272727272727</v>
      </c>
      <c r="AS36" s="359">
        <v>8</v>
      </c>
      <c r="AT36" s="35">
        <f t="shared" si="43"/>
        <v>0.3125</v>
      </c>
    </row>
    <row r="37" spans="1:46" ht="13.8">
      <c r="A37" s="323" t="s">
        <v>90</v>
      </c>
      <c r="B37" s="367">
        <f>B4/100*0.18</f>
        <v>0.44999999999999996</v>
      </c>
      <c r="C37" s="438">
        <v>3.0000000000000001E-3</v>
      </c>
      <c r="D37" s="326">
        <f t="shared" si="22"/>
        <v>149.99999999999997</v>
      </c>
      <c r="E37" s="439">
        <v>0.6</v>
      </c>
      <c r="F37" s="328">
        <f t="shared" si="23"/>
        <v>0.75</v>
      </c>
      <c r="G37" s="429">
        <v>1.2</v>
      </c>
      <c r="H37" s="430">
        <f t="shared" si="24"/>
        <v>0.375</v>
      </c>
      <c r="I37" s="429">
        <v>1.5</v>
      </c>
      <c r="J37" s="328">
        <f t="shared" si="25"/>
        <v>0.3</v>
      </c>
      <c r="K37" s="369">
        <v>1.9</v>
      </c>
      <c r="L37" s="432">
        <f t="shared" si="26"/>
        <v>0.23684210526315788</v>
      </c>
      <c r="M37" s="370">
        <v>1.6</v>
      </c>
      <c r="N37" s="433">
        <f t="shared" si="27"/>
        <v>0.28124999999999994</v>
      </c>
      <c r="O37" s="337">
        <v>2.2000000000000002</v>
      </c>
      <c r="P37" s="32">
        <f t="shared" si="28"/>
        <v>0.2045454545454545</v>
      </c>
      <c r="Q37" s="338">
        <v>1.6</v>
      </c>
      <c r="R37" s="33">
        <f t="shared" si="29"/>
        <v>0.28124999999999994</v>
      </c>
      <c r="S37" s="369">
        <v>2</v>
      </c>
      <c r="T37" s="32">
        <f t="shared" si="30"/>
        <v>0.22499999999999998</v>
      </c>
      <c r="U37" s="370">
        <v>2.6</v>
      </c>
      <c r="V37" s="34">
        <f t="shared" si="31"/>
        <v>0.17307692307692304</v>
      </c>
      <c r="W37" s="337">
        <v>2.2999999999999998</v>
      </c>
      <c r="X37" s="32">
        <f t="shared" si="32"/>
        <v>0.19565217391304349</v>
      </c>
      <c r="Y37" s="338">
        <v>1.8</v>
      </c>
      <c r="Z37" s="32">
        <f t="shared" si="33"/>
        <v>0.24999999999999997</v>
      </c>
      <c r="AA37" s="370">
        <v>2</v>
      </c>
      <c r="AB37" s="32">
        <f t="shared" si="34"/>
        <v>0.22499999999999998</v>
      </c>
      <c r="AC37" s="370">
        <v>2.6</v>
      </c>
      <c r="AD37" s="32">
        <f t="shared" si="35"/>
        <v>0.17307692307692304</v>
      </c>
      <c r="AE37" s="338">
        <v>2.2999999999999998</v>
      </c>
      <c r="AF37" s="32">
        <f t="shared" si="36"/>
        <v>0.19565217391304349</v>
      </c>
      <c r="AG37" s="338">
        <v>1.8</v>
      </c>
      <c r="AH37" s="32">
        <f t="shared" si="37"/>
        <v>0.24999999999999997</v>
      </c>
      <c r="AI37" s="370">
        <v>2</v>
      </c>
      <c r="AJ37" s="32">
        <f t="shared" si="38"/>
        <v>0.22499999999999998</v>
      </c>
      <c r="AK37" s="370">
        <v>2.6</v>
      </c>
      <c r="AL37" s="32">
        <f t="shared" si="39"/>
        <v>0.17307692307692304</v>
      </c>
      <c r="AM37" s="338">
        <v>2.2999999999999998</v>
      </c>
      <c r="AN37" s="32">
        <f t="shared" si="40"/>
        <v>0.19565217391304349</v>
      </c>
      <c r="AO37" s="338">
        <v>1.8</v>
      </c>
      <c r="AP37" s="32">
        <f t="shared" si="41"/>
        <v>0.24999999999999997</v>
      </c>
      <c r="AQ37" s="338">
        <v>2.2999999999999998</v>
      </c>
      <c r="AR37" s="32">
        <f t="shared" si="42"/>
        <v>0.19565217391304349</v>
      </c>
      <c r="AS37" s="338">
        <v>1.8</v>
      </c>
      <c r="AT37" s="32">
        <f t="shared" si="43"/>
        <v>0.24999999999999997</v>
      </c>
    </row>
    <row r="38" spans="1:46" s="6" customFormat="1" ht="13.8">
      <c r="A38" s="346" t="s">
        <v>91</v>
      </c>
      <c r="B38" s="363">
        <f>B4/100*0.12</f>
        <v>0.3</v>
      </c>
      <c r="C38" s="364">
        <v>0.2</v>
      </c>
      <c r="D38" s="309">
        <f t="shared" si="22"/>
        <v>1.4999999999999998</v>
      </c>
      <c r="E38" s="440">
        <v>0.22</v>
      </c>
      <c r="F38" s="311">
        <f t="shared" si="23"/>
        <v>1.3636363636363635</v>
      </c>
      <c r="G38" s="435">
        <v>0.34</v>
      </c>
      <c r="H38" s="422">
        <f t="shared" si="24"/>
        <v>0.88235294117647045</v>
      </c>
      <c r="I38" s="435">
        <v>0.44</v>
      </c>
      <c r="J38" s="353">
        <f t="shared" si="25"/>
        <v>0.68181818181818177</v>
      </c>
      <c r="K38" s="441">
        <v>0.7</v>
      </c>
      <c r="L38" s="425">
        <f t="shared" si="26"/>
        <v>0.4285714285714286</v>
      </c>
      <c r="M38" s="442">
        <v>0.7</v>
      </c>
      <c r="N38" s="427">
        <f t="shared" si="27"/>
        <v>0.4285714285714286</v>
      </c>
      <c r="O38" s="358">
        <v>0.89</v>
      </c>
      <c r="P38" s="35">
        <f t="shared" si="28"/>
        <v>0.33707865168539325</v>
      </c>
      <c r="Q38" s="359">
        <v>0.89</v>
      </c>
      <c r="R38" s="36">
        <f t="shared" si="29"/>
        <v>0.33707865168539325</v>
      </c>
      <c r="S38" s="360">
        <v>1</v>
      </c>
      <c r="T38" s="35">
        <f t="shared" si="30"/>
        <v>0.3</v>
      </c>
      <c r="U38" s="359">
        <v>1.3</v>
      </c>
      <c r="V38" s="37">
        <f t="shared" si="31"/>
        <v>0.23076923076923075</v>
      </c>
      <c r="W38" s="358">
        <v>0.9</v>
      </c>
      <c r="X38" s="35">
        <f t="shared" si="32"/>
        <v>0.33333333333333331</v>
      </c>
      <c r="Y38" s="359">
        <v>0.9</v>
      </c>
      <c r="Z38" s="35">
        <f t="shared" si="33"/>
        <v>0.33333333333333331</v>
      </c>
      <c r="AA38" s="359">
        <v>1</v>
      </c>
      <c r="AB38" s="35">
        <f t="shared" si="34"/>
        <v>0.3</v>
      </c>
      <c r="AC38" s="359">
        <v>1.3</v>
      </c>
      <c r="AD38" s="35">
        <f t="shared" si="35"/>
        <v>0.23076923076923075</v>
      </c>
      <c r="AE38" s="359">
        <v>0.9</v>
      </c>
      <c r="AF38" s="35">
        <f t="shared" si="36"/>
        <v>0.33333333333333331</v>
      </c>
      <c r="AG38" s="359">
        <v>0.9</v>
      </c>
      <c r="AH38" s="35">
        <f t="shared" si="37"/>
        <v>0.33333333333333331</v>
      </c>
      <c r="AI38" s="359">
        <v>1</v>
      </c>
      <c r="AJ38" s="35">
        <f t="shared" si="38"/>
        <v>0.3</v>
      </c>
      <c r="AK38" s="359">
        <v>1.3</v>
      </c>
      <c r="AL38" s="35">
        <f t="shared" si="39"/>
        <v>0.23076923076923075</v>
      </c>
      <c r="AM38" s="359">
        <v>0.9</v>
      </c>
      <c r="AN38" s="35">
        <f t="shared" si="40"/>
        <v>0.33333333333333331</v>
      </c>
      <c r="AO38" s="359">
        <v>0.9</v>
      </c>
      <c r="AP38" s="35">
        <f t="shared" si="41"/>
        <v>0.33333333333333331</v>
      </c>
      <c r="AQ38" s="359">
        <v>0.9</v>
      </c>
      <c r="AR38" s="35">
        <f t="shared" si="42"/>
        <v>0.33333333333333331</v>
      </c>
      <c r="AS38" s="359">
        <v>0.9</v>
      </c>
      <c r="AT38" s="35">
        <f t="shared" si="43"/>
        <v>0.33333333333333331</v>
      </c>
    </row>
    <row r="39" spans="1:46" ht="13.8">
      <c r="A39" s="323" t="s">
        <v>92</v>
      </c>
      <c r="B39" s="371">
        <f>B4/100*18</f>
        <v>45</v>
      </c>
      <c r="C39" s="325">
        <v>110</v>
      </c>
      <c r="D39" s="326">
        <f t="shared" si="22"/>
        <v>0.40909090909090912</v>
      </c>
      <c r="E39" s="428">
        <v>130</v>
      </c>
      <c r="F39" s="328">
        <f t="shared" si="23"/>
        <v>0.34615384615384615</v>
      </c>
      <c r="G39" s="429">
        <v>90</v>
      </c>
      <c r="H39" s="341">
        <f t="shared" si="24"/>
        <v>0.5</v>
      </c>
      <c r="I39" s="429">
        <v>90</v>
      </c>
      <c r="J39" s="332">
        <f t="shared" si="25"/>
        <v>0.5</v>
      </c>
      <c r="K39" s="333">
        <v>120</v>
      </c>
      <c r="L39" s="432">
        <f t="shared" si="26"/>
        <v>0.375</v>
      </c>
      <c r="M39" s="335">
        <v>120</v>
      </c>
      <c r="N39" s="433">
        <f t="shared" si="27"/>
        <v>0.375</v>
      </c>
      <c r="O39" s="337">
        <v>150</v>
      </c>
      <c r="P39" s="32">
        <f t="shared" si="28"/>
        <v>0.3</v>
      </c>
      <c r="Q39" s="338">
        <v>150</v>
      </c>
      <c r="R39" s="33">
        <f t="shared" si="29"/>
        <v>0.3</v>
      </c>
      <c r="S39" s="339">
        <v>220</v>
      </c>
      <c r="T39" s="32">
        <f t="shared" si="30"/>
        <v>0.20454545454545456</v>
      </c>
      <c r="U39" s="338">
        <v>290</v>
      </c>
      <c r="V39" s="34">
        <f t="shared" si="31"/>
        <v>0.15517241379310345</v>
      </c>
      <c r="W39" s="337">
        <v>150</v>
      </c>
      <c r="X39" s="32">
        <f t="shared" si="32"/>
        <v>0.3</v>
      </c>
      <c r="Y39" s="338">
        <v>150</v>
      </c>
      <c r="Z39" s="32">
        <f t="shared" si="33"/>
        <v>0.3</v>
      </c>
      <c r="AA39" s="338">
        <v>220</v>
      </c>
      <c r="AB39" s="32">
        <f t="shared" si="34"/>
        <v>0.20454545454545456</v>
      </c>
      <c r="AC39" s="338">
        <v>290</v>
      </c>
      <c r="AD39" s="32">
        <f t="shared" si="35"/>
        <v>0.15517241379310345</v>
      </c>
      <c r="AE39" s="338">
        <v>150</v>
      </c>
      <c r="AF39" s="32">
        <f t="shared" si="36"/>
        <v>0.3</v>
      </c>
      <c r="AG39" s="338">
        <v>150</v>
      </c>
      <c r="AH39" s="32">
        <f t="shared" si="37"/>
        <v>0.3</v>
      </c>
      <c r="AI39" s="338">
        <v>220</v>
      </c>
      <c r="AJ39" s="32">
        <f t="shared" si="38"/>
        <v>0.20454545454545456</v>
      </c>
      <c r="AK39" s="338">
        <v>290</v>
      </c>
      <c r="AL39" s="32">
        <f t="shared" si="39"/>
        <v>0.15517241379310345</v>
      </c>
      <c r="AM39" s="338">
        <v>150</v>
      </c>
      <c r="AN39" s="32">
        <f t="shared" si="40"/>
        <v>0.3</v>
      </c>
      <c r="AO39" s="338">
        <v>150</v>
      </c>
      <c r="AP39" s="32">
        <f t="shared" si="41"/>
        <v>0.3</v>
      </c>
      <c r="AQ39" s="338">
        <v>150</v>
      </c>
      <c r="AR39" s="32">
        <f t="shared" si="42"/>
        <v>0.3</v>
      </c>
      <c r="AS39" s="338">
        <v>150</v>
      </c>
      <c r="AT39" s="32">
        <f t="shared" si="43"/>
        <v>0.3</v>
      </c>
    </row>
    <row r="40" spans="1:46" s="6" customFormat="1" ht="13.8">
      <c r="A40" s="346" t="s">
        <v>93</v>
      </c>
      <c r="B40" s="347">
        <f>B4/100*7.5</f>
        <v>18.75</v>
      </c>
      <c r="C40" s="348">
        <v>2</v>
      </c>
      <c r="D40" s="309">
        <f t="shared" si="22"/>
        <v>9.375</v>
      </c>
      <c r="E40" s="434">
        <v>3</v>
      </c>
      <c r="F40" s="311">
        <f t="shared" si="23"/>
        <v>6.25</v>
      </c>
      <c r="G40" s="435">
        <v>17</v>
      </c>
      <c r="H40" s="422">
        <f t="shared" si="24"/>
        <v>1.1029411764705883</v>
      </c>
      <c r="I40" s="435">
        <v>22</v>
      </c>
      <c r="J40" s="436">
        <f t="shared" si="25"/>
        <v>0.85227272727272729</v>
      </c>
      <c r="K40" s="354">
        <v>34</v>
      </c>
      <c r="L40" s="425">
        <f t="shared" si="26"/>
        <v>0.55147058823529416</v>
      </c>
      <c r="M40" s="356">
        <v>34</v>
      </c>
      <c r="N40" s="427">
        <f t="shared" si="27"/>
        <v>0.55147058823529416</v>
      </c>
      <c r="O40" s="358">
        <v>43</v>
      </c>
      <c r="P40" s="35">
        <f t="shared" si="28"/>
        <v>0.43604651162790697</v>
      </c>
      <c r="Q40" s="359">
        <v>43</v>
      </c>
      <c r="R40" s="36">
        <f t="shared" si="29"/>
        <v>0.43604651162790697</v>
      </c>
      <c r="S40" s="360">
        <v>50</v>
      </c>
      <c r="T40" s="35">
        <f t="shared" si="30"/>
        <v>0.375</v>
      </c>
      <c r="U40" s="359">
        <v>50</v>
      </c>
      <c r="V40" s="37">
        <f t="shared" si="31"/>
        <v>0.375</v>
      </c>
      <c r="W40" s="358">
        <v>45</v>
      </c>
      <c r="X40" s="35">
        <f t="shared" si="32"/>
        <v>0.41666666666666669</v>
      </c>
      <c r="Y40" s="359">
        <v>45</v>
      </c>
      <c r="Z40" s="35">
        <f t="shared" si="33"/>
        <v>0.41666666666666669</v>
      </c>
      <c r="AA40" s="359">
        <v>50</v>
      </c>
      <c r="AB40" s="35">
        <f t="shared" si="34"/>
        <v>0.375</v>
      </c>
      <c r="AC40" s="359">
        <v>50</v>
      </c>
      <c r="AD40" s="35">
        <f t="shared" si="35"/>
        <v>0.375</v>
      </c>
      <c r="AE40" s="359">
        <v>45</v>
      </c>
      <c r="AF40" s="35">
        <f t="shared" si="36"/>
        <v>0.41666666666666669</v>
      </c>
      <c r="AG40" s="359">
        <v>45</v>
      </c>
      <c r="AH40" s="35">
        <f t="shared" si="37"/>
        <v>0.41666666666666669</v>
      </c>
      <c r="AI40" s="359">
        <v>50</v>
      </c>
      <c r="AJ40" s="35">
        <f t="shared" si="38"/>
        <v>0.375</v>
      </c>
      <c r="AK40" s="359">
        <v>50</v>
      </c>
      <c r="AL40" s="35">
        <f t="shared" si="39"/>
        <v>0.375</v>
      </c>
      <c r="AM40" s="359">
        <v>45</v>
      </c>
      <c r="AN40" s="35">
        <f t="shared" si="40"/>
        <v>0.41666666666666669</v>
      </c>
      <c r="AO40" s="359">
        <v>45</v>
      </c>
      <c r="AP40" s="35">
        <f t="shared" si="41"/>
        <v>0.41666666666666669</v>
      </c>
      <c r="AQ40" s="359">
        <v>45</v>
      </c>
      <c r="AR40" s="35">
        <f t="shared" si="42"/>
        <v>0.41666666666666669</v>
      </c>
      <c r="AS40" s="359">
        <v>45</v>
      </c>
      <c r="AT40" s="35">
        <f t="shared" si="43"/>
        <v>0.41666666666666669</v>
      </c>
    </row>
    <row r="41" spans="1:46" ht="13.8">
      <c r="A41" s="323" t="s">
        <v>94</v>
      </c>
      <c r="B41" s="340">
        <f>B4/100*3</f>
        <v>7.5</v>
      </c>
      <c r="C41" s="368">
        <v>0.2</v>
      </c>
      <c r="D41" s="326">
        <f t="shared" si="22"/>
        <v>37.5</v>
      </c>
      <c r="E41" s="439">
        <v>5.5</v>
      </c>
      <c r="F41" s="328">
        <f t="shared" si="23"/>
        <v>1.3636363636363635</v>
      </c>
      <c r="G41" s="429">
        <v>11</v>
      </c>
      <c r="H41" s="341">
        <f t="shared" si="24"/>
        <v>0.68181818181818177</v>
      </c>
      <c r="I41" s="429">
        <v>15</v>
      </c>
      <c r="J41" s="362">
        <f t="shared" si="25"/>
        <v>0.5</v>
      </c>
      <c r="K41" s="333">
        <v>25</v>
      </c>
      <c r="L41" s="432">
        <f t="shared" si="26"/>
        <v>0.3</v>
      </c>
      <c r="M41" s="335">
        <v>21</v>
      </c>
      <c r="N41" s="433">
        <f t="shared" si="27"/>
        <v>0.35714285714285715</v>
      </c>
      <c r="O41" s="337">
        <v>35</v>
      </c>
      <c r="P41" s="32">
        <f t="shared" si="28"/>
        <v>0.21428571428571427</v>
      </c>
      <c r="Q41" s="338">
        <v>24</v>
      </c>
      <c r="R41" s="33">
        <f t="shared" si="29"/>
        <v>0.3125</v>
      </c>
      <c r="S41" s="339">
        <v>29</v>
      </c>
      <c r="T41" s="32">
        <f t="shared" si="30"/>
        <v>0.25862068965517243</v>
      </c>
      <c r="U41" s="338">
        <v>44</v>
      </c>
      <c r="V41" s="34">
        <f t="shared" si="31"/>
        <v>0.17045454545454544</v>
      </c>
      <c r="W41" s="337">
        <v>35</v>
      </c>
      <c r="X41" s="32">
        <f t="shared" si="32"/>
        <v>0.21428571428571427</v>
      </c>
      <c r="Y41" s="338">
        <v>25</v>
      </c>
      <c r="Z41" s="32">
        <f t="shared" si="33"/>
        <v>0.3</v>
      </c>
      <c r="AA41" s="338">
        <v>30</v>
      </c>
      <c r="AB41" s="32">
        <f t="shared" si="34"/>
        <v>0.25</v>
      </c>
      <c r="AC41" s="338">
        <v>45</v>
      </c>
      <c r="AD41" s="32">
        <f t="shared" si="35"/>
        <v>0.16666666666666666</v>
      </c>
      <c r="AE41" s="338">
        <v>35</v>
      </c>
      <c r="AF41" s="32">
        <f t="shared" si="36"/>
        <v>0.21428571428571427</v>
      </c>
      <c r="AG41" s="338">
        <v>25</v>
      </c>
      <c r="AH41" s="32">
        <f t="shared" si="37"/>
        <v>0.3</v>
      </c>
      <c r="AI41" s="338">
        <v>30</v>
      </c>
      <c r="AJ41" s="32">
        <f t="shared" si="38"/>
        <v>0.25</v>
      </c>
      <c r="AK41" s="338">
        <v>45</v>
      </c>
      <c r="AL41" s="32">
        <f t="shared" si="39"/>
        <v>0.16666666666666666</v>
      </c>
      <c r="AM41" s="338">
        <v>30</v>
      </c>
      <c r="AN41" s="32">
        <f t="shared" si="40"/>
        <v>0.25</v>
      </c>
      <c r="AO41" s="338">
        <v>20</v>
      </c>
      <c r="AP41" s="32">
        <f t="shared" si="41"/>
        <v>0.375</v>
      </c>
      <c r="AQ41" s="338">
        <v>30</v>
      </c>
      <c r="AR41" s="32">
        <f t="shared" si="42"/>
        <v>0.25</v>
      </c>
      <c r="AS41" s="338">
        <v>20</v>
      </c>
      <c r="AT41" s="32">
        <f t="shared" si="43"/>
        <v>0.375</v>
      </c>
    </row>
    <row r="42" spans="1:46" s="6" customFormat="1" ht="13.8">
      <c r="A42" s="346" t="s">
        <v>95</v>
      </c>
      <c r="B42" s="347">
        <f>B4/100*8.5</f>
        <v>21.25</v>
      </c>
      <c r="C42" s="443">
        <v>15</v>
      </c>
      <c r="D42" s="309">
        <f t="shared" si="22"/>
        <v>1.4166666666666667</v>
      </c>
      <c r="E42" s="444">
        <v>20</v>
      </c>
      <c r="F42" s="311">
        <f t="shared" si="23"/>
        <v>1.0625</v>
      </c>
      <c r="G42" s="445">
        <v>20</v>
      </c>
      <c r="H42" s="437">
        <f t="shared" si="24"/>
        <v>1.0625</v>
      </c>
      <c r="I42" s="445">
        <v>30</v>
      </c>
      <c r="J42" s="353">
        <f t="shared" si="25"/>
        <v>0.70833333333333337</v>
      </c>
      <c r="K42" s="354">
        <v>40</v>
      </c>
      <c r="L42" s="425">
        <f t="shared" si="26"/>
        <v>0.53125</v>
      </c>
      <c r="M42" s="356">
        <v>40</v>
      </c>
      <c r="N42" s="427">
        <f t="shared" si="27"/>
        <v>0.53125</v>
      </c>
      <c r="O42" s="358">
        <v>55</v>
      </c>
      <c r="P42" s="35">
        <f t="shared" si="28"/>
        <v>0.38636363636363635</v>
      </c>
      <c r="Q42" s="359">
        <v>55</v>
      </c>
      <c r="R42" s="36">
        <f t="shared" si="29"/>
        <v>0.38636363636363635</v>
      </c>
      <c r="S42" s="360">
        <v>60</v>
      </c>
      <c r="T42" s="35">
        <f t="shared" si="30"/>
        <v>0.35416666666666669</v>
      </c>
      <c r="U42" s="359">
        <v>70</v>
      </c>
      <c r="V42" s="37">
        <f t="shared" si="31"/>
        <v>0.30357142857142855</v>
      </c>
      <c r="W42" s="358">
        <v>55</v>
      </c>
      <c r="X42" s="35">
        <f t="shared" si="32"/>
        <v>0.38636363636363635</v>
      </c>
      <c r="Y42" s="359">
        <v>55</v>
      </c>
      <c r="Z42" s="35">
        <f t="shared" si="33"/>
        <v>0.38636363636363635</v>
      </c>
      <c r="AA42" s="359">
        <v>60</v>
      </c>
      <c r="AB42" s="35">
        <f t="shared" si="34"/>
        <v>0.35416666666666669</v>
      </c>
      <c r="AC42" s="359">
        <v>70</v>
      </c>
      <c r="AD42" s="35">
        <f t="shared" si="35"/>
        <v>0.30357142857142855</v>
      </c>
      <c r="AE42" s="359">
        <v>55</v>
      </c>
      <c r="AF42" s="35">
        <f t="shared" si="36"/>
        <v>0.38636363636363635</v>
      </c>
      <c r="AG42" s="359">
        <v>55</v>
      </c>
      <c r="AH42" s="35">
        <f t="shared" si="37"/>
        <v>0.38636363636363635</v>
      </c>
      <c r="AI42" s="359">
        <v>60</v>
      </c>
      <c r="AJ42" s="35">
        <f t="shared" si="38"/>
        <v>0.35416666666666669</v>
      </c>
      <c r="AK42" s="359">
        <v>70</v>
      </c>
      <c r="AL42" s="35">
        <f t="shared" si="39"/>
        <v>0.30357142857142855</v>
      </c>
      <c r="AM42" s="359">
        <v>55</v>
      </c>
      <c r="AN42" s="35">
        <f t="shared" si="40"/>
        <v>0.38636363636363635</v>
      </c>
      <c r="AO42" s="359">
        <v>55</v>
      </c>
      <c r="AP42" s="35">
        <f t="shared" si="41"/>
        <v>0.38636363636363635</v>
      </c>
      <c r="AQ42" s="359">
        <v>55</v>
      </c>
      <c r="AR42" s="35">
        <f t="shared" si="42"/>
        <v>0.38636363636363635</v>
      </c>
      <c r="AS42" s="359">
        <v>55</v>
      </c>
      <c r="AT42" s="35">
        <f t="shared" si="43"/>
        <v>0.38636363636363635</v>
      </c>
    </row>
    <row r="43" spans="1:46" ht="13.8">
      <c r="A43" s="323" t="s">
        <v>96</v>
      </c>
      <c r="B43" s="371">
        <f>B4/100*130</f>
        <v>325</v>
      </c>
      <c r="C43" s="446">
        <v>120</v>
      </c>
      <c r="D43" s="326">
        <f t="shared" si="22"/>
        <v>2.7083333333333335</v>
      </c>
      <c r="E43" s="447">
        <v>370</v>
      </c>
      <c r="F43" s="328">
        <f t="shared" si="23"/>
        <v>0.8783783783783784</v>
      </c>
      <c r="G43" s="327">
        <v>1000</v>
      </c>
      <c r="H43" s="430">
        <f t="shared" si="24"/>
        <v>0.32500000000000001</v>
      </c>
      <c r="I43" s="327">
        <v>1200</v>
      </c>
      <c r="J43" s="328">
        <f t="shared" si="25"/>
        <v>0.27083333333333331</v>
      </c>
      <c r="K43" s="333">
        <v>1500</v>
      </c>
      <c r="L43" s="432">
        <f t="shared" si="26"/>
        <v>0.21666666666666667</v>
      </c>
      <c r="M43" s="335">
        <v>1500</v>
      </c>
      <c r="N43" s="433">
        <f t="shared" si="27"/>
        <v>0.21666666666666667</v>
      </c>
      <c r="O43" s="337">
        <v>1500</v>
      </c>
      <c r="P43" s="32">
        <f t="shared" si="28"/>
        <v>0.21666666666666667</v>
      </c>
      <c r="Q43" s="338">
        <v>1500</v>
      </c>
      <c r="R43" s="33">
        <f t="shared" si="29"/>
        <v>0.21666666666666667</v>
      </c>
      <c r="S43" s="339">
        <v>1500</v>
      </c>
      <c r="T43" s="32">
        <f t="shared" si="30"/>
        <v>0.21666666666666667</v>
      </c>
      <c r="U43" s="338">
        <v>1500</v>
      </c>
      <c r="V43" s="34">
        <f t="shared" si="31"/>
        <v>0.21666666666666667</v>
      </c>
      <c r="W43" s="337">
        <v>1500</v>
      </c>
      <c r="X43" s="32">
        <f t="shared" si="32"/>
        <v>0.21666666666666667</v>
      </c>
      <c r="Y43" s="338">
        <v>1500</v>
      </c>
      <c r="Z43" s="32">
        <f t="shared" si="33"/>
        <v>0.21666666666666667</v>
      </c>
      <c r="AA43" s="338">
        <v>1500</v>
      </c>
      <c r="AB43" s="32">
        <f t="shared" si="34"/>
        <v>0.21666666666666667</v>
      </c>
      <c r="AC43" s="338">
        <v>1500</v>
      </c>
      <c r="AD43" s="32">
        <f t="shared" si="35"/>
        <v>0.21666666666666667</v>
      </c>
      <c r="AE43" s="338">
        <v>1500</v>
      </c>
      <c r="AF43" s="32">
        <f t="shared" si="36"/>
        <v>0.21666666666666667</v>
      </c>
      <c r="AG43" s="338">
        <v>1500</v>
      </c>
      <c r="AH43" s="32">
        <f t="shared" si="37"/>
        <v>0.21666666666666667</v>
      </c>
      <c r="AI43" s="338">
        <v>1500</v>
      </c>
      <c r="AJ43" s="32">
        <f t="shared" si="38"/>
        <v>0.21666666666666667</v>
      </c>
      <c r="AK43" s="338">
        <v>1500</v>
      </c>
      <c r="AL43" s="32">
        <f t="shared" si="39"/>
        <v>0.21666666666666667</v>
      </c>
      <c r="AM43" s="338">
        <v>1300</v>
      </c>
      <c r="AN43" s="32">
        <f t="shared" si="40"/>
        <v>0.25</v>
      </c>
      <c r="AO43" s="338">
        <v>1300</v>
      </c>
      <c r="AP43" s="32">
        <f t="shared" si="41"/>
        <v>0.25</v>
      </c>
      <c r="AQ43" s="338">
        <v>1200</v>
      </c>
      <c r="AR43" s="32">
        <f t="shared" si="42"/>
        <v>0.27083333333333331</v>
      </c>
      <c r="AS43" s="338">
        <v>1200</v>
      </c>
      <c r="AT43" s="32">
        <f t="shared" si="43"/>
        <v>0.27083333333333331</v>
      </c>
    </row>
    <row r="44" spans="1:46" s="6" customFormat="1" ht="13.8">
      <c r="A44" s="448" t="s">
        <v>97</v>
      </c>
      <c r="B44" s="449">
        <f>B4/100*250</f>
        <v>625</v>
      </c>
      <c r="C44" s="450">
        <v>400</v>
      </c>
      <c r="D44" s="309">
        <f t="shared" si="22"/>
        <v>1.5625</v>
      </c>
      <c r="E44" s="451">
        <v>700</v>
      </c>
      <c r="F44" s="311">
        <f t="shared" si="23"/>
        <v>0.8928571428571429</v>
      </c>
      <c r="G44" s="452">
        <v>3000</v>
      </c>
      <c r="H44" s="453">
        <f t="shared" si="24"/>
        <v>0.20833333333333334</v>
      </c>
      <c r="I44" s="452">
        <v>3800</v>
      </c>
      <c r="J44" s="453">
        <f t="shared" si="25"/>
        <v>0.16447368421052633</v>
      </c>
      <c r="K44" s="354">
        <v>4500</v>
      </c>
      <c r="L44" s="425">
        <f t="shared" si="26"/>
        <v>0.1388888888888889</v>
      </c>
      <c r="M44" s="356">
        <v>4500</v>
      </c>
      <c r="N44" s="427">
        <f t="shared" si="27"/>
        <v>0.1388888888888889</v>
      </c>
      <c r="O44" s="358">
        <v>4700</v>
      </c>
      <c r="P44" s="35">
        <f t="shared" si="28"/>
        <v>0.13297872340425532</v>
      </c>
      <c r="Q44" s="359">
        <v>4700</v>
      </c>
      <c r="R44" s="36">
        <f t="shared" si="29"/>
        <v>0.13297872340425532</v>
      </c>
      <c r="S44" s="360">
        <v>4700</v>
      </c>
      <c r="T44" s="35">
        <f t="shared" si="30"/>
        <v>0.13297872340425532</v>
      </c>
      <c r="U44" s="359">
        <v>5100</v>
      </c>
      <c r="V44" s="37">
        <f t="shared" si="31"/>
        <v>0.12254901960784313</v>
      </c>
      <c r="W44" s="358">
        <v>4700</v>
      </c>
      <c r="X44" s="35">
        <f t="shared" si="32"/>
        <v>0.13297872340425532</v>
      </c>
      <c r="Y44" s="359">
        <v>4700</v>
      </c>
      <c r="Z44" s="35">
        <f t="shared" si="33"/>
        <v>0.13297872340425532</v>
      </c>
      <c r="AA44" s="359">
        <v>4700</v>
      </c>
      <c r="AB44" s="35">
        <f t="shared" si="34"/>
        <v>0.13297872340425532</v>
      </c>
      <c r="AC44" s="359">
        <v>5100</v>
      </c>
      <c r="AD44" s="35">
        <f t="shared" si="35"/>
        <v>0.12254901960784313</v>
      </c>
      <c r="AE44" s="359">
        <v>4700</v>
      </c>
      <c r="AF44" s="35">
        <f t="shared" si="36"/>
        <v>0.13297872340425532</v>
      </c>
      <c r="AG44" s="359">
        <v>4700</v>
      </c>
      <c r="AH44" s="35">
        <f t="shared" si="37"/>
        <v>0.13297872340425532</v>
      </c>
      <c r="AI44" s="359">
        <v>4700</v>
      </c>
      <c r="AJ44" s="35">
        <f t="shared" si="38"/>
        <v>0.13297872340425532</v>
      </c>
      <c r="AK44" s="359">
        <v>5100</v>
      </c>
      <c r="AL44" s="35">
        <f t="shared" si="39"/>
        <v>0.12254901960784313</v>
      </c>
      <c r="AM44" s="359">
        <v>4700</v>
      </c>
      <c r="AN44" s="35">
        <f t="shared" si="40"/>
        <v>0.13297872340425532</v>
      </c>
      <c r="AO44" s="359">
        <v>4700</v>
      </c>
      <c r="AP44" s="35">
        <f t="shared" si="41"/>
        <v>0.13297872340425532</v>
      </c>
      <c r="AQ44" s="359">
        <v>4700</v>
      </c>
      <c r="AR44" s="35">
        <f t="shared" si="42"/>
        <v>0.13297872340425532</v>
      </c>
      <c r="AS44" s="359">
        <v>4700</v>
      </c>
      <c r="AT44" s="35">
        <f t="shared" si="43"/>
        <v>0.13297872340425532</v>
      </c>
    </row>
    <row r="45" spans="1:46" ht="14.1" thickBot="1">
      <c r="A45" s="454" t="s">
        <v>98</v>
      </c>
      <c r="B45" s="455">
        <f>B4/100*180</f>
        <v>450</v>
      </c>
      <c r="C45" s="456">
        <v>180</v>
      </c>
      <c r="D45" s="457">
        <f t="shared" si="22"/>
        <v>2.5</v>
      </c>
      <c r="E45" s="458">
        <v>570</v>
      </c>
      <c r="F45" s="459">
        <f t="shared" si="23"/>
        <v>0.78947368421052633</v>
      </c>
      <c r="G45" s="460">
        <v>1500</v>
      </c>
      <c r="H45" s="461">
        <f t="shared" si="24"/>
        <v>0.3</v>
      </c>
      <c r="I45" s="460">
        <v>1900</v>
      </c>
      <c r="J45" s="459">
        <f t="shared" si="25"/>
        <v>0.23684210526315788</v>
      </c>
      <c r="K45" s="462">
        <v>2300</v>
      </c>
      <c r="L45" s="463">
        <f t="shared" si="26"/>
        <v>0.19565217391304349</v>
      </c>
      <c r="M45" s="464">
        <v>2300</v>
      </c>
      <c r="N45" s="465">
        <f t="shared" si="27"/>
        <v>0.19565217391304349</v>
      </c>
      <c r="O45" s="466">
        <v>2300</v>
      </c>
      <c r="P45" s="41">
        <f>B45/O45</f>
        <v>0.19565217391304349</v>
      </c>
      <c r="Q45" s="467">
        <v>2300</v>
      </c>
      <c r="R45" s="42">
        <f t="shared" si="29"/>
        <v>0.19565217391304349</v>
      </c>
      <c r="S45" s="468">
        <v>2300</v>
      </c>
      <c r="T45" s="41">
        <f>B45/S45</f>
        <v>0.19565217391304349</v>
      </c>
      <c r="U45" s="467">
        <v>2300</v>
      </c>
      <c r="V45" s="43">
        <f>B45/U45</f>
        <v>0.19565217391304349</v>
      </c>
      <c r="W45" s="466">
        <v>2300</v>
      </c>
      <c r="X45" s="41">
        <f t="shared" si="32"/>
        <v>0.19565217391304349</v>
      </c>
      <c r="Y45" s="467">
        <v>2300</v>
      </c>
      <c r="Z45" s="41">
        <f t="shared" si="33"/>
        <v>0.19565217391304349</v>
      </c>
      <c r="AA45" s="467">
        <v>2300</v>
      </c>
      <c r="AB45" s="41">
        <f>B45/AA45</f>
        <v>0.19565217391304349</v>
      </c>
      <c r="AC45" s="467">
        <v>2300</v>
      </c>
      <c r="AD45" s="41">
        <f t="shared" si="35"/>
        <v>0.19565217391304349</v>
      </c>
      <c r="AE45" s="467">
        <v>2300</v>
      </c>
      <c r="AF45" s="41">
        <f>B45/AE45</f>
        <v>0.19565217391304349</v>
      </c>
      <c r="AG45" s="467">
        <v>2300</v>
      </c>
      <c r="AH45" s="41">
        <f t="shared" si="37"/>
        <v>0.19565217391304349</v>
      </c>
      <c r="AI45" s="467">
        <v>2300</v>
      </c>
      <c r="AJ45" s="41">
        <f t="shared" si="38"/>
        <v>0.19565217391304349</v>
      </c>
      <c r="AK45" s="467">
        <v>2300</v>
      </c>
      <c r="AL45" s="41">
        <f t="shared" si="39"/>
        <v>0.19565217391304349</v>
      </c>
      <c r="AM45" s="467">
        <v>3000</v>
      </c>
      <c r="AN45" s="41">
        <f t="shared" si="40"/>
        <v>0.15</v>
      </c>
      <c r="AO45" s="467">
        <v>2000</v>
      </c>
      <c r="AP45" s="41">
        <f t="shared" si="41"/>
        <v>0.22500000000000001</v>
      </c>
      <c r="AQ45" s="467">
        <v>1800</v>
      </c>
      <c r="AR45" s="41">
        <f t="shared" si="42"/>
        <v>0.25</v>
      </c>
      <c r="AS45" s="467">
        <v>1800</v>
      </c>
      <c r="AT45" s="41">
        <f t="shared" si="43"/>
        <v>0.25</v>
      </c>
    </row>
    <row r="46" spans="1:46" ht="46.5" customHeight="1">
      <c r="A46" s="717" t="s">
        <v>99</v>
      </c>
      <c r="B46" s="718"/>
      <c r="C46" s="469" t="s">
        <v>24</v>
      </c>
      <c r="D46" s="470" t="s">
        <v>56</v>
      </c>
      <c r="E46" s="471" t="s">
        <v>24</v>
      </c>
      <c r="F46" s="472" t="s">
        <v>56</v>
      </c>
      <c r="G46" s="473" t="s">
        <v>24</v>
      </c>
      <c r="H46" s="474" t="s">
        <v>25</v>
      </c>
      <c r="I46" s="475" t="s">
        <v>24</v>
      </c>
      <c r="J46" s="476" t="s">
        <v>25</v>
      </c>
      <c r="K46" s="477" t="s">
        <v>57</v>
      </c>
      <c r="L46" s="478" t="s">
        <v>58</v>
      </c>
      <c r="M46" s="479" t="s">
        <v>59</v>
      </c>
      <c r="N46" s="480" t="s">
        <v>60</v>
      </c>
      <c r="O46" s="481" t="s">
        <v>57</v>
      </c>
      <c r="P46" s="478" t="s">
        <v>58</v>
      </c>
      <c r="Q46" s="479" t="s">
        <v>59</v>
      </c>
      <c r="R46" s="482" t="s">
        <v>60</v>
      </c>
      <c r="S46" s="483" t="s">
        <v>61</v>
      </c>
      <c r="T46" s="484" t="s">
        <v>62</v>
      </c>
      <c r="U46" s="485" t="s">
        <v>63</v>
      </c>
      <c r="V46" s="486" t="s">
        <v>64</v>
      </c>
      <c r="W46" s="481" t="s">
        <v>57</v>
      </c>
      <c r="X46" s="478" t="s">
        <v>58</v>
      </c>
      <c r="Y46" s="479" t="s">
        <v>59</v>
      </c>
      <c r="Z46" s="487" t="s">
        <v>60</v>
      </c>
      <c r="AA46" s="488" t="s">
        <v>61</v>
      </c>
      <c r="AB46" s="484" t="s">
        <v>62</v>
      </c>
      <c r="AC46" s="485" t="s">
        <v>63</v>
      </c>
      <c r="AD46" s="489" t="s">
        <v>64</v>
      </c>
      <c r="AE46" s="490" t="s">
        <v>57</v>
      </c>
      <c r="AF46" s="478" t="s">
        <v>58</v>
      </c>
      <c r="AG46" s="479" t="s">
        <v>59</v>
      </c>
      <c r="AH46" s="487" t="s">
        <v>60</v>
      </c>
      <c r="AI46" s="488" t="s">
        <v>61</v>
      </c>
      <c r="AJ46" s="484" t="s">
        <v>62</v>
      </c>
      <c r="AK46" s="485" t="s">
        <v>63</v>
      </c>
      <c r="AL46" s="489" t="s">
        <v>64</v>
      </c>
      <c r="AM46" s="490" t="s">
        <v>57</v>
      </c>
      <c r="AN46" s="478" t="s">
        <v>58</v>
      </c>
      <c r="AO46" s="479" t="s">
        <v>59</v>
      </c>
      <c r="AP46" s="487" t="s">
        <v>60</v>
      </c>
      <c r="AQ46" s="490" t="s">
        <v>57</v>
      </c>
      <c r="AR46" s="478" t="s">
        <v>58</v>
      </c>
      <c r="AS46" s="479" t="s">
        <v>100</v>
      </c>
      <c r="AT46" s="487" t="s">
        <v>60</v>
      </c>
    </row>
    <row r="47" spans="1:46" s="6" customFormat="1" ht="13.8">
      <c r="A47" s="390" t="s">
        <v>101</v>
      </c>
      <c r="B47" s="491">
        <f>B4/100*17</f>
        <v>42.5</v>
      </c>
      <c r="C47" s="392" t="s">
        <v>53</v>
      </c>
      <c r="D47" s="393"/>
      <c r="E47" s="392" t="s">
        <v>53</v>
      </c>
      <c r="F47" s="394"/>
      <c r="G47" s="392" t="s">
        <v>53</v>
      </c>
      <c r="H47" s="395"/>
      <c r="I47" s="392" t="s">
        <v>53</v>
      </c>
      <c r="J47" s="395"/>
      <c r="K47" s="392" t="s">
        <v>53</v>
      </c>
      <c r="L47" s="396"/>
      <c r="M47" s="392" t="s">
        <v>53</v>
      </c>
      <c r="N47" s="397"/>
      <c r="O47" s="392" t="s">
        <v>53</v>
      </c>
      <c r="P47" s="61"/>
      <c r="Q47" s="392" t="s">
        <v>53</v>
      </c>
      <c r="R47" s="62"/>
      <c r="S47" s="392" t="s">
        <v>53</v>
      </c>
      <c r="T47" s="61"/>
      <c r="U47" s="392" t="s">
        <v>53</v>
      </c>
      <c r="V47" s="63"/>
      <c r="W47" s="392" t="s">
        <v>53</v>
      </c>
      <c r="X47" s="61"/>
      <c r="Y47" s="392" t="s">
        <v>53</v>
      </c>
      <c r="Z47" s="61"/>
      <c r="AA47" s="392" t="s">
        <v>53</v>
      </c>
      <c r="AB47" s="61"/>
      <c r="AC47" s="392" t="s">
        <v>53</v>
      </c>
      <c r="AD47" s="61"/>
      <c r="AE47" s="392" t="s">
        <v>53</v>
      </c>
      <c r="AF47" s="61"/>
      <c r="AG47" s="392" t="s">
        <v>53</v>
      </c>
      <c r="AH47" s="61"/>
      <c r="AI47" s="392" t="s">
        <v>53</v>
      </c>
      <c r="AJ47" s="61"/>
      <c r="AK47" s="392" t="s">
        <v>53</v>
      </c>
      <c r="AL47" s="61"/>
      <c r="AM47" s="392" t="s">
        <v>53</v>
      </c>
      <c r="AN47" s="61"/>
      <c r="AO47" s="392" t="s">
        <v>53</v>
      </c>
      <c r="AP47" s="61"/>
      <c r="AQ47" s="392" t="s">
        <v>53</v>
      </c>
      <c r="AR47" s="61"/>
      <c r="AS47" s="392" t="s">
        <v>53</v>
      </c>
      <c r="AT47" s="61"/>
    </row>
    <row r="48" spans="1:46" ht="14.4" thickBot="1">
      <c r="A48" s="492" t="s">
        <v>102</v>
      </c>
      <c r="B48" s="493">
        <f>B4/100*36</f>
        <v>90</v>
      </c>
      <c r="C48" s="494" t="s">
        <v>53</v>
      </c>
      <c r="D48" s="495"/>
      <c r="E48" s="494" t="s">
        <v>53</v>
      </c>
      <c r="F48" s="496"/>
      <c r="G48" s="494" t="s">
        <v>53</v>
      </c>
      <c r="H48" s="497"/>
      <c r="I48" s="494" t="s">
        <v>53</v>
      </c>
      <c r="J48" s="497"/>
      <c r="K48" s="494" t="s">
        <v>53</v>
      </c>
      <c r="L48" s="498"/>
      <c r="M48" s="494" t="s">
        <v>53</v>
      </c>
      <c r="N48" s="499"/>
      <c r="O48" s="494" t="s">
        <v>53</v>
      </c>
      <c r="P48" s="64"/>
      <c r="Q48" s="494" t="s">
        <v>53</v>
      </c>
      <c r="R48" s="65"/>
      <c r="S48" s="494" t="s">
        <v>53</v>
      </c>
      <c r="T48" s="66"/>
      <c r="U48" s="494" t="s">
        <v>53</v>
      </c>
      <c r="V48" s="67"/>
      <c r="W48" s="494" t="s">
        <v>53</v>
      </c>
      <c r="X48" s="64"/>
      <c r="Y48" s="494" t="s">
        <v>53</v>
      </c>
      <c r="Z48" s="64"/>
      <c r="AA48" s="494" t="s">
        <v>53</v>
      </c>
      <c r="AB48" s="64"/>
      <c r="AC48" s="494" t="s">
        <v>53</v>
      </c>
      <c r="AD48" s="64"/>
      <c r="AE48" s="494" t="s">
        <v>53</v>
      </c>
      <c r="AF48" s="64"/>
      <c r="AG48" s="494" t="s">
        <v>53</v>
      </c>
      <c r="AH48" s="64"/>
      <c r="AI48" s="494" t="s">
        <v>53</v>
      </c>
      <c r="AJ48" s="64"/>
      <c r="AK48" s="494" t="s">
        <v>53</v>
      </c>
      <c r="AL48" s="64"/>
      <c r="AM48" s="494" t="s">
        <v>53</v>
      </c>
      <c r="AN48" s="64"/>
      <c r="AO48" s="494" t="s">
        <v>53</v>
      </c>
      <c r="AP48" s="64"/>
      <c r="AQ48" s="494" t="s">
        <v>53</v>
      </c>
      <c r="AR48" s="64"/>
      <c r="AS48" s="494" t="s">
        <v>53</v>
      </c>
      <c r="AT48" s="64"/>
    </row>
    <row r="49" spans="1:16383" ht="13.8">
      <c r="A49" s="500"/>
      <c r="B49" s="501"/>
      <c r="C49" s="502"/>
      <c r="D49" s="502"/>
      <c r="E49" s="502"/>
      <c r="F49" s="502"/>
      <c r="G49" s="502"/>
      <c r="H49" s="502"/>
      <c r="I49" s="502"/>
      <c r="J49" s="502"/>
      <c r="K49" s="502"/>
      <c r="L49" s="502"/>
      <c r="M49" s="502"/>
      <c r="N49" s="502"/>
      <c r="O49" s="502"/>
      <c r="P49" s="502"/>
      <c r="Q49" s="502"/>
      <c r="R49" s="502"/>
      <c r="S49" s="502"/>
      <c r="T49" s="502"/>
      <c r="U49" s="502"/>
      <c r="V49" s="502"/>
      <c r="W49" s="502"/>
      <c r="X49" s="502"/>
      <c r="Y49" s="502"/>
      <c r="Z49" s="502"/>
      <c r="AA49" s="502"/>
      <c r="AB49" s="502"/>
      <c r="AC49" s="502"/>
      <c r="AD49" s="502"/>
      <c r="AE49" s="502"/>
      <c r="AF49" s="502"/>
      <c r="AG49" s="502"/>
      <c r="AH49" s="502"/>
      <c r="AI49" s="502"/>
      <c r="AJ49" s="502"/>
      <c r="AK49" s="502"/>
      <c r="AL49" s="502"/>
      <c r="AM49" s="502"/>
      <c r="AN49" s="502"/>
      <c r="AO49" s="502"/>
      <c r="AP49" s="502"/>
      <c r="AQ49" s="502"/>
      <c r="AR49" s="502"/>
      <c r="AS49" s="502"/>
      <c r="AT49" s="502"/>
    </row>
    <row r="50" spans="1:16383" s="2" customFormat="1" ht="13.8">
      <c r="A50" s="500"/>
      <c r="B50" s="501"/>
      <c r="C50" s="502"/>
      <c r="D50" s="502"/>
      <c r="E50" s="502"/>
      <c r="F50" s="502"/>
      <c r="G50" s="502"/>
      <c r="H50" s="502"/>
      <c r="I50" s="502"/>
      <c r="J50" s="502"/>
      <c r="K50" s="502"/>
      <c r="L50" s="502"/>
      <c r="M50" s="502"/>
      <c r="N50" s="502"/>
      <c r="O50" s="502"/>
      <c r="P50" s="502"/>
      <c r="Q50" s="502"/>
      <c r="R50" s="502"/>
      <c r="S50" s="502"/>
      <c r="T50" s="502"/>
      <c r="U50" s="502"/>
      <c r="V50" s="502"/>
      <c r="W50" s="502"/>
      <c r="X50" s="502"/>
      <c r="Y50" s="502"/>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c r="XFA50" s="1"/>
      <c r="XFB50" s="1"/>
      <c r="XFC50" s="1"/>
    </row>
    <row r="51" spans="1:16383" s="2" customFormat="1" ht="13.8">
      <c r="A51" s="500"/>
      <c r="B51" s="501"/>
      <c r="C51" s="502"/>
      <c r="D51" s="502"/>
      <c r="E51" s="502"/>
      <c r="F51" s="502"/>
      <c r="G51" s="502"/>
      <c r="H51" s="502"/>
      <c r="I51" s="502"/>
      <c r="J51" s="502"/>
      <c r="K51" s="502"/>
      <c r="L51" s="502"/>
      <c r="M51" s="502"/>
      <c r="N51" s="502"/>
      <c r="O51" s="502"/>
      <c r="P51" s="502"/>
      <c r="Q51" s="502"/>
      <c r="R51" s="502"/>
      <c r="S51" s="502"/>
      <c r="T51" s="502"/>
      <c r="U51" s="502"/>
      <c r="V51" s="502"/>
      <c r="W51" s="502"/>
      <c r="X51" s="502"/>
      <c r="Y51" s="502"/>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c r="XFA51" s="1"/>
      <c r="XFB51" s="1"/>
      <c r="XFC51" s="1"/>
    </row>
    <row r="52" spans="1:16383" s="2" customFormat="1" ht="13.8">
      <c r="A52" s="500"/>
      <c r="B52" s="501"/>
      <c r="C52" s="502"/>
      <c r="D52" s="502"/>
      <c r="E52" s="502"/>
      <c r="F52" s="502"/>
      <c r="G52" s="502"/>
      <c r="H52" s="502"/>
      <c r="I52" s="502"/>
      <c r="J52" s="502"/>
      <c r="K52" s="502"/>
      <c r="L52" s="502"/>
      <c r="M52" s="502"/>
      <c r="N52" s="502"/>
      <c r="O52" s="502"/>
      <c r="P52" s="502"/>
      <c r="Q52" s="502"/>
      <c r="R52" s="502"/>
      <c r="S52" s="502"/>
      <c r="T52" s="502"/>
      <c r="U52" s="502"/>
      <c r="V52" s="502"/>
      <c r="W52" s="502"/>
      <c r="X52" s="502"/>
      <c r="Y52" s="502"/>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c r="XFA52" s="1"/>
      <c r="XFB52" s="1"/>
      <c r="XFC52" s="1"/>
    </row>
    <row r="53" spans="1:16383" s="2" customFormat="1" ht="13.8">
      <c r="A53" s="500"/>
      <c r="B53" s="501"/>
      <c r="C53" s="502"/>
      <c r="D53" s="502"/>
      <c r="E53" s="502"/>
      <c r="F53" s="502"/>
      <c r="G53" s="502"/>
      <c r="H53" s="502"/>
      <c r="I53" s="502"/>
      <c r="J53" s="502"/>
      <c r="K53" s="502"/>
      <c r="L53" s="502"/>
      <c r="M53" s="502"/>
      <c r="N53" s="502"/>
      <c r="O53" s="502"/>
      <c r="P53" s="502"/>
      <c r="Q53" s="502"/>
      <c r="R53" s="502"/>
      <c r="S53" s="502"/>
      <c r="T53" s="502"/>
      <c r="U53" s="502"/>
      <c r="V53" s="502"/>
      <c r="W53" s="502"/>
      <c r="X53" s="502"/>
      <c r="Y53" s="502"/>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c r="XFA53" s="1"/>
      <c r="XFB53" s="1"/>
      <c r="XFC53" s="1"/>
    </row>
    <row r="54" spans="1:16383" s="2" customFormat="1" ht="13.8">
      <c r="A54" s="500"/>
      <c r="B54" s="501"/>
      <c r="C54" s="502"/>
      <c r="D54" s="502"/>
      <c r="E54" s="502"/>
      <c r="F54" s="502"/>
      <c r="G54" s="502"/>
      <c r="H54" s="502"/>
      <c r="I54" s="502"/>
      <c r="J54" s="502"/>
      <c r="K54" s="502"/>
      <c r="L54" s="502"/>
      <c r="M54" s="502"/>
      <c r="N54" s="502"/>
      <c r="O54" s="502"/>
      <c r="P54" s="502"/>
      <c r="Q54" s="502"/>
      <c r="R54" s="502"/>
      <c r="S54" s="502"/>
      <c r="T54" s="502"/>
      <c r="U54" s="502"/>
      <c r="V54" s="502"/>
      <c r="W54" s="502"/>
      <c r="X54" s="502"/>
      <c r="Y54" s="502"/>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1"/>
      <c r="XFA54" s="1"/>
      <c r="XFB54" s="1"/>
      <c r="XFC54" s="1"/>
    </row>
    <row r="55" spans="1:16383" ht="13.75" hidden="1" customHeight="1">
      <c r="A55" s="500"/>
      <c r="B55" s="501"/>
      <c r="C55" s="502"/>
      <c r="D55" s="502"/>
      <c r="E55" s="502"/>
      <c r="F55" s="502"/>
      <c r="G55" s="502"/>
      <c r="H55" s="502"/>
      <c r="I55" s="502"/>
      <c r="J55" s="502"/>
      <c r="K55" s="502"/>
      <c r="L55" s="502"/>
      <c r="M55" s="502"/>
      <c r="N55" s="502"/>
      <c r="O55" s="502"/>
      <c r="P55" s="502"/>
      <c r="Q55" s="502"/>
      <c r="R55" s="502"/>
      <c r="S55" s="502"/>
      <c r="T55" s="502"/>
      <c r="U55" s="502"/>
      <c r="V55" s="502"/>
      <c r="W55" s="502"/>
      <c r="X55" s="502"/>
      <c r="Y55" s="502"/>
      <c r="Z55" s="502"/>
      <c r="AA55" s="502"/>
      <c r="AB55" s="502"/>
      <c r="AC55" s="502"/>
      <c r="AD55" s="502"/>
      <c r="AE55" s="502"/>
      <c r="AF55" s="502"/>
      <c r="AG55" s="502"/>
      <c r="AH55" s="502"/>
      <c r="AI55" s="502"/>
      <c r="AJ55" s="502"/>
      <c r="AK55" s="502"/>
      <c r="AL55" s="502"/>
      <c r="AM55" s="502"/>
      <c r="AN55" s="502"/>
      <c r="AO55" s="502"/>
      <c r="AP55" s="502"/>
      <c r="AQ55" s="502"/>
      <c r="AR55" s="502"/>
      <c r="AS55" s="502"/>
      <c r="AT55" s="502"/>
    </row>
    <row r="56" spans="1:16383" ht="13.75" hidden="1" customHeight="1">
      <c r="A56" s="500"/>
      <c r="B56" s="501"/>
      <c r="C56" s="502"/>
      <c r="D56" s="502"/>
      <c r="E56" s="502"/>
      <c r="F56" s="502"/>
      <c r="G56" s="502"/>
      <c r="H56" s="502"/>
      <c r="I56" s="502"/>
      <c r="J56" s="502"/>
      <c r="K56" s="502"/>
      <c r="L56" s="502"/>
      <c r="M56" s="502"/>
      <c r="N56" s="502"/>
      <c r="O56" s="502"/>
      <c r="P56" s="502"/>
      <c r="Q56" s="502"/>
      <c r="R56" s="502"/>
      <c r="S56" s="502"/>
      <c r="T56" s="502"/>
      <c r="U56" s="502"/>
      <c r="V56" s="502"/>
      <c r="W56" s="502"/>
      <c r="X56" s="502"/>
      <c r="Y56" s="502"/>
      <c r="Z56" s="502"/>
      <c r="AA56" s="502"/>
      <c r="AB56" s="502"/>
      <c r="AC56" s="502"/>
      <c r="AD56" s="502"/>
      <c r="AE56" s="502"/>
      <c r="AF56" s="502"/>
      <c r="AG56" s="502"/>
      <c r="AH56" s="502"/>
      <c r="AI56" s="502"/>
      <c r="AJ56" s="502"/>
      <c r="AK56" s="502"/>
      <c r="AL56" s="502"/>
      <c r="AM56" s="502"/>
      <c r="AN56" s="502"/>
      <c r="AO56" s="502"/>
      <c r="AP56" s="502"/>
      <c r="AQ56" s="502"/>
      <c r="AR56" s="502"/>
      <c r="AS56" s="502"/>
      <c r="AT56" s="502"/>
    </row>
    <row r="57" spans="1:16383" ht="13.75" hidden="1" customHeight="1">
      <c r="A57" s="500"/>
      <c r="B57" s="501"/>
      <c r="C57" s="502"/>
      <c r="D57" s="502"/>
      <c r="E57" s="502"/>
      <c r="F57" s="502"/>
      <c r="G57" s="502"/>
      <c r="H57" s="502"/>
      <c r="I57" s="502"/>
      <c r="J57" s="502"/>
      <c r="K57" s="502"/>
      <c r="L57" s="502"/>
      <c r="M57" s="502"/>
      <c r="N57" s="502"/>
      <c r="O57" s="502"/>
      <c r="P57" s="502"/>
      <c r="Q57" s="502"/>
      <c r="R57" s="502"/>
      <c r="S57" s="502"/>
      <c r="T57" s="502"/>
      <c r="U57" s="502"/>
      <c r="V57" s="502"/>
      <c r="W57" s="502"/>
      <c r="X57" s="502"/>
      <c r="Y57" s="502"/>
      <c r="Z57" s="502"/>
      <c r="AA57" s="502"/>
      <c r="AB57" s="502"/>
      <c r="AC57" s="502"/>
      <c r="AD57" s="502"/>
      <c r="AE57" s="502"/>
      <c r="AF57" s="502"/>
      <c r="AG57" s="502"/>
      <c r="AH57" s="502"/>
      <c r="AI57" s="502"/>
      <c r="AJ57" s="502"/>
      <c r="AK57" s="502"/>
      <c r="AL57" s="502"/>
      <c r="AM57" s="502"/>
      <c r="AN57" s="502"/>
      <c r="AO57" s="502"/>
      <c r="AP57" s="502"/>
      <c r="AQ57" s="502"/>
      <c r="AR57" s="502"/>
      <c r="AS57" s="502"/>
      <c r="AT57" s="502"/>
    </row>
    <row r="58" spans="1:16383" ht="13.75" hidden="1" customHeight="1">
      <c r="A58" s="500"/>
      <c r="B58" s="501"/>
      <c r="C58" s="502"/>
      <c r="D58" s="502"/>
      <c r="E58" s="502"/>
      <c r="F58" s="502"/>
      <c r="G58" s="502"/>
      <c r="H58" s="502"/>
      <c r="I58" s="502"/>
      <c r="J58" s="502"/>
      <c r="K58" s="502"/>
      <c r="L58" s="502"/>
      <c r="M58" s="502"/>
      <c r="N58" s="502"/>
      <c r="O58" s="502"/>
      <c r="P58" s="502"/>
      <c r="Q58" s="502"/>
      <c r="R58" s="502"/>
      <c r="S58" s="502"/>
      <c r="T58" s="502"/>
      <c r="U58" s="502"/>
      <c r="V58" s="502"/>
      <c r="W58" s="502"/>
      <c r="X58" s="502"/>
      <c r="Y58" s="502"/>
      <c r="Z58" s="502"/>
      <c r="AA58" s="502"/>
      <c r="AB58" s="502"/>
      <c r="AC58" s="502"/>
      <c r="AD58" s="502"/>
      <c r="AE58" s="502"/>
      <c r="AF58" s="502"/>
      <c r="AG58" s="502"/>
      <c r="AH58" s="502"/>
      <c r="AI58" s="502"/>
      <c r="AJ58" s="502"/>
      <c r="AK58" s="502"/>
      <c r="AL58" s="502"/>
      <c r="AM58" s="502"/>
      <c r="AN58" s="502"/>
      <c r="AO58" s="502"/>
      <c r="AP58" s="502"/>
      <c r="AQ58" s="502"/>
      <c r="AR58" s="502"/>
      <c r="AS58" s="502"/>
      <c r="AT58" s="502"/>
    </row>
    <row r="59" spans="1:16383" ht="13.75" hidden="1" customHeight="1">
      <c r="A59" s="500"/>
      <c r="B59" s="501"/>
      <c r="C59" s="502"/>
      <c r="D59" s="502"/>
      <c r="E59" s="502"/>
      <c r="F59" s="502"/>
      <c r="G59" s="502"/>
      <c r="H59" s="502"/>
      <c r="I59" s="502"/>
      <c r="J59" s="502"/>
      <c r="K59" s="502"/>
      <c r="L59" s="502"/>
      <c r="M59" s="502"/>
      <c r="N59" s="502"/>
      <c r="O59" s="502"/>
      <c r="P59" s="502"/>
      <c r="Q59" s="502"/>
      <c r="R59" s="502"/>
      <c r="S59" s="502"/>
      <c r="T59" s="502"/>
      <c r="U59" s="502"/>
      <c r="V59" s="502"/>
      <c r="W59" s="502"/>
      <c r="X59" s="502"/>
      <c r="Y59" s="502"/>
      <c r="Z59" s="502"/>
      <c r="AA59" s="502"/>
      <c r="AB59" s="502"/>
      <c r="AC59" s="502"/>
      <c r="AD59" s="502"/>
      <c r="AE59" s="502"/>
      <c r="AF59" s="502"/>
      <c r="AG59" s="502"/>
      <c r="AH59" s="502"/>
      <c r="AI59" s="502"/>
      <c r="AJ59" s="502"/>
      <c r="AK59" s="502"/>
      <c r="AL59" s="502"/>
      <c r="AM59" s="502"/>
      <c r="AN59" s="502"/>
      <c r="AO59" s="502"/>
      <c r="AP59" s="502"/>
      <c r="AQ59" s="502"/>
      <c r="AR59" s="502"/>
      <c r="AS59" s="502"/>
      <c r="AT59" s="502"/>
    </row>
    <row r="60" spans="1:16383" ht="13.75" hidden="1" customHeight="1">
      <c r="A60" s="500"/>
      <c r="B60" s="501"/>
      <c r="C60" s="502"/>
      <c r="D60" s="502"/>
      <c r="E60" s="502"/>
      <c r="F60" s="502"/>
      <c r="G60" s="502"/>
      <c r="H60" s="502"/>
      <c r="I60" s="502"/>
      <c r="J60" s="502"/>
      <c r="K60" s="502"/>
      <c r="L60" s="502"/>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row>
    <row r="61" spans="1:16383" s="2" customFormat="1" ht="13.8">
      <c r="A61" s="500"/>
      <c r="B61" s="501"/>
      <c r="C61" s="502"/>
      <c r="D61" s="502"/>
      <c r="E61" s="502"/>
      <c r="F61" s="502"/>
      <c r="G61" s="502"/>
      <c r="H61" s="502"/>
      <c r="I61" s="502"/>
      <c r="J61" s="502"/>
      <c r="K61" s="502"/>
      <c r="L61" s="502"/>
      <c r="M61" s="502"/>
      <c r="N61" s="502"/>
      <c r="O61" s="502"/>
      <c r="P61" s="502"/>
      <c r="Q61" s="502"/>
      <c r="R61" s="502"/>
      <c r="S61" s="502"/>
      <c r="T61" s="502"/>
      <c r="U61" s="502"/>
      <c r="V61" s="502"/>
      <c r="W61" s="502"/>
      <c r="X61" s="502"/>
      <c r="Y61" s="502"/>
      <c r="Z61" s="502"/>
      <c r="AA61" s="502"/>
      <c r="AB61" s="502"/>
      <c r="AC61" s="502"/>
      <c r="AD61" s="502"/>
      <c r="AE61" s="502"/>
      <c r="AF61" s="502"/>
      <c r="AG61" s="502"/>
      <c r="AH61" s="502"/>
      <c r="AI61" s="502"/>
      <c r="AJ61" s="502"/>
      <c r="AK61" s="502"/>
      <c r="AL61" s="502"/>
      <c r="AM61" s="502"/>
      <c r="AN61" s="502"/>
      <c r="AO61" s="502"/>
      <c r="AP61" s="502"/>
      <c r="AQ61" s="502"/>
      <c r="AR61" s="502"/>
      <c r="AS61" s="502"/>
      <c r="AT61" s="502"/>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c r="XFA61" s="1"/>
      <c r="XFB61" s="1"/>
      <c r="XFC61" s="1"/>
    </row>
    <row r="62" spans="1:16383" s="2" customFormat="1" ht="13.8">
      <c r="A62" s="500"/>
      <c r="B62" s="501"/>
      <c r="C62" s="502"/>
      <c r="D62" s="502"/>
      <c r="E62" s="502"/>
      <c r="F62" s="502"/>
      <c r="G62" s="502"/>
      <c r="H62" s="502"/>
      <c r="I62" s="502"/>
      <c r="J62" s="502"/>
      <c r="K62" s="502"/>
      <c r="L62" s="502"/>
      <c r="M62" s="502"/>
      <c r="N62" s="502"/>
      <c r="O62" s="502"/>
      <c r="P62" s="502"/>
      <c r="Q62" s="502"/>
      <c r="R62" s="502"/>
      <c r="S62" s="502"/>
      <c r="T62" s="502"/>
      <c r="U62" s="502"/>
      <c r="V62" s="502"/>
      <c r="W62" s="502"/>
      <c r="X62" s="502"/>
      <c r="Y62" s="502"/>
      <c r="Z62" s="502"/>
      <c r="AA62" s="502"/>
      <c r="AB62" s="502"/>
      <c r="AC62" s="502"/>
      <c r="AD62" s="502"/>
      <c r="AE62" s="502"/>
      <c r="AF62" s="502"/>
      <c r="AG62" s="502"/>
      <c r="AH62" s="502"/>
      <c r="AI62" s="502"/>
      <c r="AJ62" s="502"/>
      <c r="AK62" s="502"/>
      <c r="AL62" s="502"/>
      <c r="AM62" s="502"/>
      <c r="AN62" s="502"/>
      <c r="AO62" s="502"/>
      <c r="AP62" s="502"/>
      <c r="AQ62" s="502"/>
      <c r="AR62" s="502"/>
      <c r="AS62" s="502"/>
      <c r="AT62" s="502"/>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c r="XEZ62" s="1"/>
      <c r="XFA62" s="1"/>
      <c r="XFB62" s="1"/>
      <c r="XFC62" s="1"/>
    </row>
  </sheetData>
  <sheetProtection algorithmName="SHA-512" hashValue="Du+KMTN5XnKyVYvNo0UOC3ZvIFKvRjKeOx/VjLyGrSeXvjQDtYtSYSph8urd4g7v/RPFFcmKxCFOelHDMjAfZw==" saltValue="BSRfxjI4HWG7hlUatTaANA==" spinCount="100000" sheet="1" objects="1" scenarios="1" selectLockedCells="1"/>
  <mergeCells count="20">
    <mergeCell ref="AQ6:AT6"/>
    <mergeCell ref="A7:B7"/>
    <mergeCell ref="A14:B14"/>
    <mergeCell ref="C1:Z1"/>
    <mergeCell ref="C2:Z2"/>
    <mergeCell ref="C3:Z3"/>
    <mergeCell ref="C6:D6"/>
    <mergeCell ref="E6:F6"/>
    <mergeCell ref="G6:H6"/>
    <mergeCell ref="I6:J6"/>
    <mergeCell ref="K6:N6"/>
    <mergeCell ref="O6:R6"/>
    <mergeCell ref="S6:V6"/>
    <mergeCell ref="AK2:AP3"/>
    <mergeCell ref="AB2:AI3"/>
    <mergeCell ref="A31:B31"/>
    <mergeCell ref="A46:B46"/>
    <mergeCell ref="W6:AD6"/>
    <mergeCell ref="AE6:AL6"/>
    <mergeCell ref="AM6:AP6"/>
  </mergeCells>
  <pageMargins left="0.75" right="0.75" top="1" bottom="1" header="0.3" footer="0.3"/>
  <pageSetup scale="7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08751-DF3C-4818-962C-55FA535F5483}">
  <sheetPr>
    <tabColor rgb="FF179A48"/>
  </sheetPr>
  <dimension ref="A1:JO7152"/>
  <sheetViews>
    <sheetView showGridLines="0" zoomScale="70" zoomScaleNormal="70" workbookViewId="0">
      <selection activeCell="L9" sqref="L9"/>
    </sheetView>
  </sheetViews>
  <sheetFormatPr defaultColWidth="0" defaultRowHeight="14.4" zeroHeight="1"/>
  <cols>
    <col min="1" max="1" width="2.83984375" style="49" customWidth="1"/>
    <col min="2" max="6" width="24.41796875" style="49" customWidth="1"/>
    <col min="7" max="8" width="4.26171875" style="49" customWidth="1"/>
    <col min="9" max="9" width="8.83984375" style="49" customWidth="1"/>
    <col min="10" max="10" width="29.41796875" style="49" customWidth="1"/>
    <col min="11" max="11" width="14.15625" style="49" customWidth="1"/>
    <col min="12" max="12" width="12.83984375" style="56" customWidth="1"/>
    <col min="13" max="13" width="11.41796875" style="56" customWidth="1"/>
    <col min="14" max="14" width="2.41796875" style="56" customWidth="1"/>
    <col min="15" max="15" width="59.15625" style="49" customWidth="1"/>
    <col min="16" max="16" width="10.68359375" style="49" customWidth="1"/>
    <col min="17" max="17" width="15.26171875" style="49" customWidth="1"/>
    <col min="18" max="18" width="14.83984375" style="49" customWidth="1"/>
    <col min="19" max="19" width="6.41796875" style="49" customWidth="1"/>
    <col min="20" max="20" width="35.41796875" style="56" customWidth="1"/>
    <col min="21" max="21" width="11.41796875" style="49" customWidth="1"/>
    <col min="22" max="22" width="11" style="49" customWidth="1"/>
    <col min="23" max="23" width="12.83984375" style="49" customWidth="1"/>
    <col min="24" max="24" width="8.83984375" style="48" customWidth="1"/>
    <col min="25" max="27" width="8.83984375" style="48" hidden="1" customWidth="1"/>
    <col min="28" max="28" width="21.26171875" style="48" hidden="1" customWidth="1"/>
    <col min="29" max="266" width="0" style="48" hidden="1" customWidth="1"/>
    <col min="267" max="275" width="0" style="49" hidden="1" customWidth="1"/>
    <col min="276" max="16384" width="8.83984375" style="49" hidden="1"/>
  </cols>
  <sheetData>
    <row r="1" spans="1:266" ht="83.25" customHeight="1">
      <c r="A1" s="733" t="s">
        <v>115</v>
      </c>
      <c r="B1" s="733"/>
      <c r="C1" s="733"/>
      <c r="D1" s="733"/>
      <c r="E1" s="733"/>
      <c r="F1" s="733"/>
      <c r="G1" s="733"/>
      <c r="H1" s="733"/>
      <c r="I1" s="733"/>
      <c r="J1" s="733"/>
      <c r="K1" s="733"/>
      <c r="L1" s="733"/>
      <c r="M1" s="733"/>
      <c r="N1" s="733"/>
      <c r="O1" s="733"/>
      <c r="P1" s="733"/>
      <c r="Q1" s="733"/>
      <c r="R1" s="733"/>
      <c r="S1" s="733"/>
      <c r="T1" s="733"/>
      <c r="U1" s="733"/>
      <c r="V1" s="733"/>
      <c r="W1" s="733"/>
      <c r="X1" s="132"/>
    </row>
    <row r="2" spans="1:266" s="48" customFormat="1" ht="26.1" customHeight="1">
      <c r="A2" s="132"/>
      <c r="B2" s="133" t="s">
        <v>116</v>
      </c>
      <c r="C2" s="132"/>
      <c r="D2" s="132"/>
      <c r="E2" s="132"/>
      <c r="F2" s="132"/>
      <c r="G2" s="132"/>
      <c r="H2" s="132"/>
      <c r="I2" s="148"/>
      <c r="J2" s="148"/>
      <c r="K2" s="148"/>
      <c r="L2" s="148"/>
      <c r="M2" s="148"/>
      <c r="N2" s="148"/>
      <c r="O2" s="148"/>
      <c r="P2" s="148"/>
      <c r="Q2" s="148"/>
      <c r="R2" s="148"/>
      <c r="S2" s="148"/>
      <c r="T2" s="148"/>
      <c r="U2" s="148"/>
      <c r="V2" s="148"/>
      <c r="W2" s="148"/>
      <c r="X2" s="132"/>
    </row>
    <row r="3" spans="1:266" ht="27.6" customHeight="1">
      <c r="A3" s="102"/>
      <c r="B3" s="747" t="s">
        <v>168</v>
      </c>
      <c r="C3" s="747"/>
      <c r="D3" s="747"/>
      <c r="E3" s="747"/>
      <c r="F3" s="747"/>
      <c r="G3" s="102"/>
      <c r="H3" s="102"/>
      <c r="I3" s="149"/>
      <c r="J3" s="729" t="s">
        <v>117</v>
      </c>
      <c r="K3" s="729"/>
      <c r="L3" s="729"/>
      <c r="M3" s="124"/>
      <c r="N3" s="124"/>
      <c r="O3" s="738" t="s">
        <v>118</v>
      </c>
      <c r="P3" s="738"/>
      <c r="Q3" s="738"/>
      <c r="R3" s="150"/>
      <c r="S3" s="102"/>
      <c r="T3" s="138"/>
      <c r="U3" s="102"/>
      <c r="V3" s="102"/>
      <c r="W3" s="102"/>
      <c r="X3" s="132"/>
    </row>
    <row r="4" spans="1:266" ht="27.6" customHeight="1">
      <c r="A4" s="132"/>
      <c r="B4" s="747"/>
      <c r="C4" s="747"/>
      <c r="D4" s="747"/>
      <c r="E4" s="747"/>
      <c r="F4" s="747"/>
      <c r="G4" s="132"/>
      <c r="H4" s="132"/>
      <c r="I4" s="149"/>
      <c r="J4" s="729"/>
      <c r="K4" s="729"/>
      <c r="L4" s="729"/>
      <c r="M4" s="151"/>
      <c r="N4" s="123"/>
      <c r="O4" s="738"/>
      <c r="P4" s="738"/>
      <c r="Q4" s="738"/>
      <c r="R4" s="150"/>
      <c r="S4" s="102"/>
      <c r="T4" s="138"/>
      <c r="U4" s="102"/>
      <c r="V4" s="102"/>
      <c r="W4" s="102"/>
      <c r="X4" s="132"/>
    </row>
    <row r="5" spans="1:266" ht="25.5" customHeight="1">
      <c r="A5" s="132"/>
      <c r="B5" s="747"/>
      <c r="C5" s="747"/>
      <c r="D5" s="747"/>
      <c r="E5" s="747"/>
      <c r="F5" s="747"/>
      <c r="G5" s="132"/>
      <c r="H5" s="132"/>
      <c r="I5" s="149"/>
      <c r="J5" s="729"/>
      <c r="K5" s="729"/>
      <c r="L5" s="729"/>
      <c r="M5" s="123"/>
      <c r="N5" s="123"/>
      <c r="O5" s="738"/>
      <c r="P5" s="738"/>
      <c r="Q5" s="738"/>
      <c r="R5" s="150"/>
      <c r="S5" s="102"/>
      <c r="T5" s="138"/>
      <c r="U5" s="102"/>
      <c r="V5" s="102"/>
      <c r="W5" s="102"/>
      <c r="X5" s="132"/>
    </row>
    <row r="6" spans="1:266" ht="25.5" customHeight="1">
      <c r="A6" s="132"/>
      <c r="B6" s="747"/>
      <c r="C6" s="747"/>
      <c r="D6" s="747"/>
      <c r="E6" s="747"/>
      <c r="F6" s="747"/>
      <c r="G6" s="132"/>
      <c r="H6" s="132"/>
      <c r="I6" s="731" t="s">
        <v>4</v>
      </c>
      <c r="J6" s="731"/>
      <c r="K6" s="731"/>
      <c r="L6" s="731"/>
      <c r="M6" s="123"/>
      <c r="N6" s="123"/>
      <c r="O6" s="730" t="s">
        <v>3</v>
      </c>
      <c r="P6" s="730"/>
      <c r="Q6" s="730"/>
      <c r="R6" s="150"/>
      <c r="S6" s="102"/>
      <c r="T6" s="138"/>
      <c r="U6" s="102"/>
      <c r="V6" s="102"/>
      <c r="W6" s="102"/>
      <c r="X6" s="132"/>
    </row>
    <row r="7" spans="1:266" ht="27.6" customHeight="1" thickBot="1">
      <c r="A7" s="132"/>
      <c r="B7" s="747"/>
      <c r="C7" s="747"/>
      <c r="D7" s="747"/>
      <c r="E7" s="747"/>
      <c r="F7" s="747"/>
      <c r="G7" s="132"/>
      <c r="H7" s="132"/>
      <c r="I7" s="102"/>
      <c r="J7" s="102"/>
      <c r="K7" s="102"/>
      <c r="L7" s="138"/>
      <c r="M7" s="123"/>
      <c r="N7" s="123"/>
      <c r="O7" s="102"/>
      <c r="P7" s="152"/>
      <c r="Q7" s="152"/>
      <c r="R7" s="150"/>
      <c r="S7" s="102"/>
      <c r="T7" s="138"/>
      <c r="U7" s="102"/>
      <c r="V7" s="102"/>
      <c r="W7" s="102"/>
      <c r="X7" s="132"/>
    </row>
    <row r="8" spans="1:266" ht="20.100000000000001" customHeight="1">
      <c r="A8" s="132"/>
      <c r="B8" s="751" t="s">
        <v>119</v>
      </c>
      <c r="C8" s="751"/>
      <c r="D8" s="751"/>
      <c r="E8" s="751"/>
      <c r="F8" s="751"/>
      <c r="G8" s="132"/>
      <c r="H8" s="132"/>
      <c r="I8" s="734" t="s">
        <v>120</v>
      </c>
      <c r="J8" s="735"/>
      <c r="K8" s="735"/>
      <c r="L8" s="736"/>
      <c r="M8" s="124"/>
      <c r="N8" s="124"/>
      <c r="O8" s="741" t="s">
        <v>121</v>
      </c>
      <c r="P8" s="742"/>
      <c r="Q8" s="743"/>
      <c r="R8" s="150"/>
      <c r="S8" s="102"/>
      <c r="T8" s="138"/>
      <c r="U8" s="102"/>
      <c r="V8" s="102"/>
      <c r="W8" s="102"/>
      <c r="X8" s="132"/>
    </row>
    <row r="9" spans="1:266" ht="27.6" customHeight="1">
      <c r="A9" s="132"/>
      <c r="B9" s="751"/>
      <c r="C9" s="751"/>
      <c r="D9" s="751"/>
      <c r="E9" s="751"/>
      <c r="F9" s="751"/>
      <c r="G9" s="132"/>
      <c r="H9" s="132"/>
      <c r="I9" s="153" t="s">
        <v>122</v>
      </c>
      <c r="J9" s="154" t="s">
        <v>123</v>
      </c>
      <c r="K9" s="155" t="s">
        <v>124</v>
      </c>
      <c r="L9" s="58"/>
      <c r="M9" s="125"/>
      <c r="N9" s="125"/>
      <c r="O9" s="744"/>
      <c r="P9" s="745"/>
      <c r="Q9" s="746"/>
      <c r="R9" s="156"/>
      <c r="S9" s="102"/>
      <c r="T9" s="138"/>
      <c r="U9" s="102"/>
      <c r="V9" s="102"/>
      <c r="W9" s="102"/>
      <c r="X9" s="132"/>
    </row>
    <row r="10" spans="1:266" ht="27.4" customHeight="1" thickTop="1" thickBot="1">
      <c r="A10" s="132"/>
      <c r="B10" s="752" t="s">
        <v>125</v>
      </c>
      <c r="C10" s="752"/>
      <c r="D10" s="752"/>
      <c r="E10" s="752"/>
      <c r="F10" s="752"/>
      <c r="G10" s="132"/>
      <c r="H10" s="132"/>
      <c r="I10" s="748" t="s">
        <v>126</v>
      </c>
      <c r="J10" s="749"/>
      <c r="K10" s="750" t="str">
        <f>IF(COUNTA(L9:L11)=2,"PLEASE ONLY COMPLETE SECTION A OR B.","")</f>
        <v/>
      </c>
      <c r="L10" s="750"/>
      <c r="M10" s="126" t="s">
        <v>126</v>
      </c>
      <c r="N10" s="127"/>
      <c r="O10" s="744"/>
      <c r="P10" s="745"/>
      <c r="Q10" s="746"/>
      <c r="R10" s="156"/>
      <c r="S10" s="102"/>
      <c r="T10" s="138"/>
      <c r="U10" s="102"/>
      <c r="V10" s="102"/>
      <c r="W10" s="102"/>
      <c r="X10" s="132"/>
    </row>
    <row r="11" spans="1:266" ht="20.100000000000001" customHeight="1" thickTop="1" thickBot="1">
      <c r="A11" s="132"/>
      <c r="B11" s="752"/>
      <c r="C11" s="752"/>
      <c r="D11" s="752"/>
      <c r="E11" s="752"/>
      <c r="F11" s="752"/>
      <c r="G11" s="132"/>
      <c r="H11" s="132"/>
      <c r="I11" s="157" t="s">
        <v>127</v>
      </c>
      <c r="J11" s="158" t="s">
        <v>128</v>
      </c>
      <c r="K11" s="155" t="s">
        <v>129</v>
      </c>
      <c r="L11" s="59"/>
      <c r="M11" s="124"/>
      <c r="N11" s="124"/>
      <c r="O11" s="97" t="s">
        <v>130</v>
      </c>
      <c r="P11" s="98" t="s">
        <v>131</v>
      </c>
      <c r="Q11" s="91"/>
      <c r="R11" s="150"/>
      <c r="S11" s="102"/>
      <c r="T11" s="138"/>
      <c r="U11" s="102"/>
      <c r="V11" s="102"/>
      <c r="W11" s="102"/>
      <c r="X11" s="132"/>
    </row>
    <row r="12" spans="1:266" s="54" customFormat="1" ht="26.25" customHeight="1" thickBot="1">
      <c r="A12" s="134"/>
      <c r="B12" s="135" t="s">
        <v>132</v>
      </c>
      <c r="C12" s="136"/>
      <c r="D12" s="136"/>
      <c r="E12" s="136"/>
      <c r="F12" s="136"/>
      <c r="G12" s="134"/>
      <c r="H12" s="134"/>
      <c r="I12" s="159"/>
      <c r="J12" s="160"/>
      <c r="K12" s="155"/>
      <c r="L12" s="161" t="s">
        <v>133</v>
      </c>
      <c r="M12" s="162"/>
      <c r="N12" s="128"/>
      <c r="O12" s="100" t="s">
        <v>134</v>
      </c>
      <c r="P12" s="98" t="s">
        <v>131</v>
      </c>
      <c r="Q12" s="163" t="str">
        <f>L19</f>
        <v/>
      </c>
      <c r="R12" s="128"/>
      <c r="S12" s="164"/>
      <c r="T12" s="164"/>
      <c r="U12" s="164"/>
      <c r="V12" s="164"/>
      <c r="W12" s="164"/>
      <c r="X12" s="134"/>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c r="IW12" s="53"/>
      <c r="IX12" s="53"/>
      <c r="IY12" s="53"/>
      <c r="IZ12" s="53"/>
      <c r="JA12" s="53"/>
      <c r="JB12" s="53"/>
      <c r="JC12" s="53"/>
      <c r="JD12" s="53"/>
      <c r="JE12" s="53"/>
      <c r="JF12" s="53"/>
    </row>
    <row r="13" spans="1:266" ht="22" customHeight="1" thickBot="1">
      <c r="A13" s="132"/>
      <c r="B13" s="732" t="s">
        <v>135</v>
      </c>
      <c r="C13" s="732"/>
      <c r="D13" s="732"/>
      <c r="E13" s="732"/>
      <c r="F13" s="732"/>
      <c r="G13" s="132"/>
      <c r="H13" s="132"/>
      <c r="I13" s="165"/>
      <c r="J13" s="166" t="s">
        <v>136</v>
      </c>
      <c r="K13" s="167" t="s">
        <v>137</v>
      </c>
      <c r="L13" s="60"/>
      <c r="M13" s="162"/>
      <c r="N13" s="129"/>
      <c r="O13" s="101"/>
      <c r="P13" s="102"/>
      <c r="Q13" s="162"/>
      <c r="R13" s="168"/>
      <c r="S13" s="102"/>
      <c r="T13" s="138"/>
      <c r="U13" s="102"/>
      <c r="V13" s="102"/>
      <c r="W13" s="102"/>
      <c r="X13" s="169"/>
      <c r="Y13" s="55"/>
      <c r="Z13" s="55"/>
    </row>
    <row r="14" spans="1:266" ht="22" customHeight="1" thickBot="1">
      <c r="A14" s="132"/>
      <c r="B14" s="732" t="s">
        <v>138</v>
      </c>
      <c r="C14" s="732"/>
      <c r="D14" s="732"/>
      <c r="E14" s="732"/>
      <c r="F14" s="732"/>
      <c r="G14" s="132"/>
      <c r="H14" s="132"/>
      <c r="I14" s="170"/>
      <c r="J14" s="171" t="s">
        <v>139</v>
      </c>
      <c r="K14" s="172" t="s">
        <v>140</v>
      </c>
      <c r="L14" s="94" t="str">
        <f>IF(L11="","",L11*L13/900)</f>
        <v/>
      </c>
      <c r="M14" s="162"/>
      <c r="N14" s="129"/>
      <c r="O14" s="103" t="s">
        <v>141</v>
      </c>
      <c r="P14" s="104"/>
      <c r="Q14" s="105"/>
      <c r="R14" s="168"/>
      <c r="S14" s="102"/>
      <c r="T14" s="138"/>
      <c r="U14" s="102"/>
      <c r="V14" s="102"/>
      <c r="W14" s="102"/>
      <c r="X14" s="169"/>
      <c r="Y14" s="55"/>
      <c r="Z14" s="55"/>
    </row>
    <row r="15" spans="1:266" ht="22" customHeight="1" thickTop="1" thickBot="1">
      <c r="A15" s="132"/>
      <c r="B15" s="732"/>
      <c r="C15" s="732"/>
      <c r="D15" s="732"/>
      <c r="E15" s="732"/>
      <c r="F15" s="732"/>
      <c r="G15" s="132"/>
      <c r="H15" s="132"/>
      <c r="I15" s="173"/>
      <c r="J15" s="131"/>
      <c r="K15" s="131"/>
      <c r="L15" s="129"/>
      <c r="M15" s="162"/>
      <c r="N15" s="129"/>
      <c r="O15" s="142" t="s">
        <v>142</v>
      </c>
      <c r="P15" s="143" t="s">
        <v>143</v>
      </c>
      <c r="Q15" s="174" t="e">
        <f>L17+(Q11/1.5)</f>
        <v>#VALUE!</v>
      </c>
      <c r="R15" s="175"/>
      <c r="S15" s="102"/>
      <c r="T15" s="138"/>
      <c r="U15" s="102"/>
      <c r="V15" s="102"/>
      <c r="W15" s="102"/>
      <c r="X15" s="176"/>
    </row>
    <row r="16" spans="1:266" ht="22" customHeight="1" thickTop="1">
      <c r="A16" s="132"/>
      <c r="B16" s="732" t="s">
        <v>165</v>
      </c>
      <c r="C16" s="732"/>
      <c r="D16" s="732"/>
      <c r="E16" s="732"/>
      <c r="F16" s="732"/>
      <c r="G16" s="132"/>
      <c r="H16" s="132"/>
      <c r="I16" s="109" t="s">
        <v>144</v>
      </c>
      <c r="J16" s="110"/>
      <c r="K16" s="111"/>
      <c r="L16" s="112"/>
      <c r="M16" s="162"/>
      <c r="N16" s="122"/>
      <c r="O16" s="177" t="s">
        <v>145</v>
      </c>
      <c r="P16" s="143" t="s">
        <v>143</v>
      </c>
      <c r="Q16" s="144">
        <f>Q11/1.5</f>
        <v>0</v>
      </c>
      <c r="R16" s="168"/>
      <c r="S16" s="102"/>
      <c r="T16" s="138"/>
      <c r="U16" s="102"/>
      <c r="V16" s="102"/>
      <c r="W16" s="102"/>
      <c r="X16" s="176"/>
    </row>
    <row r="17" spans="1:24" ht="22" customHeight="1">
      <c r="A17" s="132"/>
      <c r="B17" s="728" t="s">
        <v>146</v>
      </c>
      <c r="C17" s="728"/>
      <c r="D17" s="728"/>
      <c r="E17" s="728"/>
      <c r="F17" s="728"/>
      <c r="G17" s="132"/>
      <c r="H17" s="132"/>
      <c r="I17" s="113" t="s">
        <v>51</v>
      </c>
      <c r="J17" s="114" t="s">
        <v>147</v>
      </c>
      <c r="K17" s="115" t="s">
        <v>143</v>
      </c>
      <c r="L17" s="92" t="str">
        <f>IFERROR(IF($L$9&gt;0,(MROUND($L$9*5,1)),IF($L$14&gt;0,(MROUND($L$14*5,1)),"")),"")</f>
        <v/>
      </c>
      <c r="M17" s="162"/>
      <c r="N17" s="122"/>
      <c r="O17" s="178" t="s">
        <v>148</v>
      </c>
      <c r="P17" s="143" t="s">
        <v>143</v>
      </c>
      <c r="Q17" s="145" t="str">
        <f>L17</f>
        <v/>
      </c>
      <c r="R17" s="168"/>
      <c r="S17" s="102"/>
      <c r="T17" s="138"/>
      <c r="U17" s="102"/>
      <c r="V17" s="102"/>
      <c r="W17" s="102"/>
      <c r="X17" s="176"/>
    </row>
    <row r="18" spans="1:24" ht="22" customHeight="1">
      <c r="A18" s="132"/>
      <c r="B18" s="740" t="s">
        <v>149</v>
      </c>
      <c r="C18" s="740"/>
      <c r="D18" s="740"/>
      <c r="E18" s="740"/>
      <c r="F18" s="740"/>
      <c r="G18" s="132"/>
      <c r="H18" s="132"/>
      <c r="I18" s="116" t="s">
        <v>51</v>
      </c>
      <c r="J18" s="117" t="s">
        <v>150</v>
      </c>
      <c r="K18" s="118" t="s">
        <v>151</v>
      </c>
      <c r="L18" s="93" t="str">
        <f>IFERROR(IF($L$9&gt;0,(MROUND($L$17/225,0.1)),IF($L$14&gt;0,(MROUND($L$17/225,0.1)),"")),"")</f>
        <v/>
      </c>
      <c r="M18" s="162"/>
      <c r="N18" s="122"/>
      <c r="O18" s="141" t="s">
        <v>152</v>
      </c>
      <c r="P18" s="98" t="s">
        <v>131</v>
      </c>
      <c r="Q18" s="179" t="e">
        <f>Q11+Q12</f>
        <v>#VALUE!</v>
      </c>
      <c r="R18" s="168"/>
      <c r="S18" s="162"/>
      <c r="T18" s="162"/>
      <c r="U18" s="162"/>
      <c r="V18" s="162"/>
      <c r="W18" s="162"/>
      <c r="X18" s="176"/>
    </row>
    <row r="19" spans="1:24" ht="22" customHeight="1" thickBot="1">
      <c r="A19" s="132"/>
      <c r="B19" s="740"/>
      <c r="C19" s="740"/>
      <c r="D19" s="740"/>
      <c r="E19" s="740"/>
      <c r="F19" s="740"/>
      <c r="G19" s="132"/>
      <c r="H19" s="132"/>
      <c r="I19" s="119" t="s">
        <v>51</v>
      </c>
      <c r="J19" s="120" t="s">
        <v>153</v>
      </c>
      <c r="K19" s="121" t="s">
        <v>131</v>
      </c>
      <c r="L19" s="95" t="str">
        <f>IFERROR(MROUND($L$17*1.86667,1),"")</f>
        <v/>
      </c>
      <c r="M19" s="162"/>
      <c r="N19" s="122"/>
      <c r="O19" s="99" t="s">
        <v>154</v>
      </c>
      <c r="P19" s="106" t="s">
        <v>155</v>
      </c>
      <c r="Q19" s="180">
        <f>Q11/150*3.4</f>
        <v>0</v>
      </c>
      <c r="R19" s="129"/>
      <c r="S19" s="162"/>
      <c r="T19" s="162"/>
      <c r="U19" s="162"/>
      <c r="V19" s="162"/>
      <c r="W19" s="162"/>
      <c r="X19" s="132"/>
    </row>
    <row r="20" spans="1:24" ht="22" customHeight="1" thickTop="1">
      <c r="A20" s="132"/>
      <c r="B20" s="753" t="s">
        <v>156</v>
      </c>
      <c r="C20" s="753"/>
      <c r="D20" s="753"/>
      <c r="E20" s="753"/>
      <c r="F20" s="753"/>
      <c r="G20" s="132"/>
      <c r="H20" s="132"/>
      <c r="I20" s="181" t="s">
        <v>157</v>
      </c>
      <c r="J20" s="102"/>
      <c r="K20" s="102"/>
      <c r="L20" s="138"/>
      <c r="M20" s="162"/>
      <c r="N20" s="122"/>
      <c r="O20" s="182" t="s">
        <v>158</v>
      </c>
      <c r="P20" s="183" t="s">
        <v>155</v>
      </c>
      <c r="Q20" s="180" t="e">
        <f>(Q11/150*14.7)+(Q12*0.112)</f>
        <v>#VALUE!</v>
      </c>
      <c r="R20" s="129"/>
      <c r="S20" s="162"/>
      <c r="T20" s="162"/>
      <c r="U20" s="162"/>
      <c r="V20" s="162"/>
      <c r="W20" s="162"/>
      <c r="X20" s="132"/>
    </row>
    <row r="21" spans="1:24" ht="22" customHeight="1">
      <c r="A21" s="132"/>
      <c r="B21" s="753"/>
      <c r="C21" s="753"/>
      <c r="D21" s="753"/>
      <c r="E21" s="753"/>
      <c r="F21" s="753"/>
      <c r="G21" s="132"/>
      <c r="H21" s="132"/>
      <c r="I21" s="181" t="s">
        <v>159</v>
      </c>
      <c r="J21" s="102"/>
      <c r="K21" s="102"/>
      <c r="L21" s="138"/>
      <c r="M21" s="162"/>
      <c r="N21" s="122"/>
      <c r="O21" s="184" t="s">
        <v>160</v>
      </c>
      <c r="P21" s="183" t="s">
        <v>155</v>
      </c>
      <c r="Q21" s="180" t="e">
        <f>(Q11/150*1.4)+(Q12/9.333)</f>
        <v>#VALUE!</v>
      </c>
      <c r="R21" s="129"/>
      <c r="S21" s="162"/>
      <c r="T21" s="162"/>
      <c r="U21" s="162"/>
      <c r="V21" s="162"/>
      <c r="W21" s="162"/>
      <c r="X21" s="132"/>
    </row>
    <row r="22" spans="1:24" ht="22" customHeight="1">
      <c r="A22" s="132"/>
      <c r="B22" s="137" t="s">
        <v>161</v>
      </c>
      <c r="C22" s="137"/>
      <c r="D22" s="137"/>
      <c r="E22" s="137"/>
      <c r="F22" s="137"/>
      <c r="G22" s="132"/>
      <c r="H22" s="132"/>
      <c r="I22" s="162"/>
      <c r="J22" s="162"/>
      <c r="K22" s="162"/>
      <c r="L22" s="162"/>
      <c r="M22" s="162"/>
      <c r="N22" s="130"/>
      <c r="O22" s="182" t="s">
        <v>162</v>
      </c>
      <c r="P22" s="183" t="s">
        <v>155</v>
      </c>
      <c r="Q22" s="180">
        <f>Q11/150*1.6</f>
        <v>0</v>
      </c>
      <c r="R22" s="129"/>
      <c r="S22" s="162"/>
      <c r="T22" s="162"/>
      <c r="U22" s="162"/>
      <c r="V22" s="162"/>
      <c r="W22" s="162"/>
      <c r="X22" s="132"/>
    </row>
    <row r="23" spans="1:24" ht="19" customHeight="1">
      <c r="A23" s="132"/>
      <c r="B23" s="102"/>
      <c r="C23" s="102"/>
      <c r="D23" s="102"/>
      <c r="E23" s="102"/>
      <c r="F23" s="102"/>
      <c r="G23" s="132"/>
      <c r="H23" s="132"/>
      <c r="I23" s="131"/>
      <c r="J23" s="131"/>
      <c r="K23" s="129"/>
      <c r="L23" s="129"/>
      <c r="M23" s="131"/>
      <c r="N23" s="131"/>
      <c r="O23" s="182" t="s">
        <v>50</v>
      </c>
      <c r="P23" s="183" t="s">
        <v>155</v>
      </c>
      <c r="Q23" s="180">
        <f>Q11/150*0.3</f>
        <v>0</v>
      </c>
      <c r="R23" s="129"/>
      <c r="S23" s="162"/>
      <c r="T23" s="162"/>
      <c r="U23" s="162"/>
      <c r="V23" s="162"/>
      <c r="W23" s="162"/>
      <c r="X23" s="132"/>
    </row>
    <row r="24" spans="1:24" ht="19" customHeight="1">
      <c r="A24" s="132"/>
      <c r="B24" s="102"/>
      <c r="C24" s="102"/>
      <c r="D24" s="102"/>
      <c r="E24" s="102"/>
      <c r="F24" s="102"/>
      <c r="G24" s="132"/>
      <c r="H24" s="132"/>
      <c r="I24" s="131"/>
      <c r="J24" s="131"/>
      <c r="K24" s="129"/>
      <c r="L24" s="129"/>
      <c r="M24" s="131"/>
      <c r="N24" s="131"/>
      <c r="O24" s="182" t="s">
        <v>52</v>
      </c>
      <c r="P24" s="183" t="s">
        <v>155</v>
      </c>
      <c r="Q24" s="180">
        <f>Q11/150*1.3</f>
        <v>0</v>
      </c>
      <c r="R24" s="129"/>
      <c r="S24" s="162"/>
      <c r="T24" s="162"/>
      <c r="U24" s="162"/>
      <c r="V24" s="162"/>
      <c r="W24" s="162"/>
      <c r="X24" s="132"/>
    </row>
    <row r="25" spans="1:24" ht="19" customHeight="1">
      <c r="A25" s="132"/>
      <c r="B25" s="102"/>
      <c r="C25" s="102"/>
      <c r="D25" s="102"/>
      <c r="E25" s="102"/>
      <c r="F25" s="102"/>
      <c r="G25" s="132"/>
      <c r="H25" s="132"/>
      <c r="I25" s="131"/>
      <c r="J25" s="131"/>
      <c r="K25" s="129"/>
      <c r="L25" s="129"/>
      <c r="M25" s="131"/>
      <c r="N25" s="131"/>
      <c r="O25" s="182" t="s">
        <v>54</v>
      </c>
      <c r="P25" s="183" t="s">
        <v>155</v>
      </c>
      <c r="Q25" s="185">
        <f>Q11/150*0</f>
        <v>0</v>
      </c>
      <c r="R25" s="129"/>
      <c r="S25" s="162"/>
      <c r="T25" s="162"/>
      <c r="U25" s="162"/>
      <c r="V25" s="162"/>
      <c r="W25" s="162"/>
      <c r="X25" s="132"/>
    </row>
    <row r="26" spans="1:24" ht="19" customHeight="1" thickBot="1">
      <c r="A26" s="132"/>
      <c r="B26" s="102"/>
      <c r="C26" s="102"/>
      <c r="D26" s="102"/>
      <c r="E26" s="102"/>
      <c r="F26" s="102"/>
      <c r="G26" s="132"/>
      <c r="H26" s="132"/>
      <c r="I26" s="131"/>
      <c r="J26" s="131"/>
      <c r="K26" s="129"/>
      <c r="L26" s="129"/>
      <c r="M26" s="131"/>
      <c r="N26" s="131"/>
      <c r="O26" s="107" t="s">
        <v>163</v>
      </c>
      <c r="P26" s="96" t="e">
        <f>Q20/(Q23+Q19)</f>
        <v>#VALUE!</v>
      </c>
      <c r="Q26" s="108" t="s">
        <v>164</v>
      </c>
      <c r="R26" s="129"/>
      <c r="S26" s="162"/>
      <c r="T26" s="162"/>
      <c r="U26" s="162"/>
      <c r="V26" s="162"/>
      <c r="W26" s="162"/>
      <c r="X26" s="132"/>
    </row>
    <row r="27" spans="1:24" ht="20.5" customHeight="1">
      <c r="A27" s="132"/>
      <c r="B27" s="132"/>
      <c r="C27" s="132"/>
      <c r="D27" s="132"/>
      <c r="E27" s="132"/>
      <c r="F27" s="132"/>
      <c r="G27" s="132"/>
      <c r="H27" s="132"/>
      <c r="I27" s="131"/>
      <c r="J27" s="131"/>
      <c r="K27" s="129"/>
      <c r="L27" s="129"/>
      <c r="M27" s="131"/>
      <c r="N27" s="131"/>
      <c r="O27" s="102"/>
      <c r="P27" s="102"/>
      <c r="Q27" s="102"/>
      <c r="R27" s="129"/>
      <c r="S27" s="162"/>
      <c r="T27" s="162"/>
      <c r="U27" s="162"/>
      <c r="V27" s="162"/>
      <c r="W27" s="162"/>
      <c r="X27" s="132"/>
    </row>
    <row r="28" spans="1:24" ht="20.85" hidden="1" customHeight="1" thickBot="1">
      <c r="A28" s="48"/>
      <c r="B28" s="48"/>
      <c r="C28" s="48"/>
      <c r="D28" s="48"/>
      <c r="E28" s="48"/>
      <c r="F28" s="48"/>
      <c r="G28" s="48"/>
      <c r="H28" s="48"/>
      <c r="I28" s="739"/>
      <c r="J28" s="739"/>
      <c r="K28" s="739"/>
      <c r="L28" s="739"/>
      <c r="M28" s="739"/>
      <c r="N28" s="51"/>
      <c r="R28" s="52"/>
      <c r="S28"/>
      <c r="T28"/>
      <c r="U28"/>
      <c r="V28"/>
      <c r="W28"/>
    </row>
    <row r="29" spans="1:24" ht="19" hidden="1" customHeight="1" thickBot="1">
      <c r="A29" s="48"/>
      <c r="B29" s="48"/>
      <c r="C29" s="48"/>
      <c r="D29" s="48"/>
      <c r="E29" s="48"/>
      <c r="F29" s="48"/>
      <c r="G29" s="48"/>
      <c r="H29" s="48"/>
      <c r="I29" s="739"/>
      <c r="J29" s="739"/>
      <c r="K29" s="739"/>
      <c r="L29" s="739"/>
      <c r="M29" s="739"/>
      <c r="N29" s="50"/>
      <c r="O29" s="48"/>
      <c r="P29" s="51"/>
      <c r="Q29" s="52"/>
      <c r="R29" s="52"/>
      <c r="S29"/>
      <c r="T29"/>
      <c r="U29"/>
      <c r="V29"/>
      <c r="W29"/>
    </row>
    <row r="30" spans="1:24" ht="19" hidden="1" customHeight="1" thickBot="1">
      <c r="A30" s="48"/>
      <c r="B30" s="48"/>
      <c r="C30" s="48"/>
      <c r="D30" s="48"/>
      <c r="E30" s="48"/>
      <c r="F30" s="48"/>
      <c r="G30" s="48"/>
      <c r="H30" s="48"/>
      <c r="I30" s="739"/>
      <c r="J30" s="739"/>
      <c r="K30" s="739"/>
      <c r="L30" s="739"/>
      <c r="M30" s="739"/>
      <c r="N30" s="50"/>
      <c r="O30" s="48"/>
      <c r="P30" s="51"/>
      <c r="Q30" s="51"/>
      <c r="R30" s="51"/>
      <c r="S30"/>
      <c r="T30"/>
      <c r="U30"/>
      <c r="V30"/>
      <c r="W30"/>
    </row>
    <row r="31" spans="1:24" ht="19" hidden="1" customHeight="1" thickBot="1">
      <c r="A31" s="48"/>
      <c r="B31" s="48"/>
      <c r="C31" s="48"/>
      <c r="D31" s="48"/>
      <c r="E31" s="48"/>
      <c r="F31" s="48"/>
      <c r="G31" s="48"/>
      <c r="H31" s="48"/>
      <c r="I31" s="48"/>
      <c r="J31" s="48"/>
      <c r="K31" s="48"/>
      <c r="L31" s="50"/>
      <c r="M31" s="50"/>
      <c r="N31" s="50"/>
      <c r="O31" s="48"/>
      <c r="P31" s="51"/>
      <c r="Q31" s="51"/>
      <c r="R31" s="51"/>
      <c r="S31"/>
      <c r="T31"/>
      <c r="U31"/>
      <c r="V31"/>
      <c r="W31"/>
    </row>
    <row r="32" spans="1:24" ht="19" hidden="1" customHeight="1" thickBot="1">
      <c r="A32" s="48"/>
      <c r="B32" s="48"/>
      <c r="C32" s="48"/>
      <c r="D32" s="48"/>
      <c r="E32" s="48"/>
      <c r="F32" s="48"/>
      <c r="G32" s="48"/>
      <c r="H32" s="48"/>
      <c r="I32" s="48"/>
      <c r="J32" s="48"/>
      <c r="K32" s="48"/>
      <c r="L32" s="50"/>
      <c r="M32" s="50"/>
      <c r="N32" s="50"/>
      <c r="O32" s="48"/>
      <c r="P32" s="51"/>
      <c r="Q32" s="51"/>
      <c r="R32" s="51"/>
      <c r="S32"/>
      <c r="T32"/>
      <c r="U32"/>
      <c r="V32"/>
      <c r="W32"/>
    </row>
    <row r="33" spans="1:23" ht="19" hidden="1" customHeight="1" thickBot="1">
      <c r="A33" s="48"/>
      <c r="B33" s="48"/>
      <c r="C33" s="48"/>
      <c r="D33" s="48"/>
      <c r="E33" s="48"/>
      <c r="F33" s="48"/>
      <c r="G33" s="48"/>
      <c r="H33" s="48"/>
      <c r="I33" s="48"/>
      <c r="J33" s="48"/>
      <c r="K33" s="48"/>
      <c r="L33" s="50"/>
      <c r="M33" s="50"/>
      <c r="N33" s="50"/>
      <c r="O33" s="48"/>
      <c r="P33" s="51"/>
      <c r="Q33" s="51"/>
      <c r="R33" s="51"/>
      <c r="S33"/>
      <c r="T33"/>
      <c r="U33"/>
      <c r="V33"/>
      <c r="W33"/>
    </row>
    <row r="34" spans="1:23" ht="19" hidden="1" customHeight="1" thickBot="1">
      <c r="A34" s="48"/>
      <c r="B34" s="48"/>
      <c r="C34" s="48"/>
      <c r="D34" s="48"/>
      <c r="E34" s="48"/>
      <c r="F34" s="48"/>
      <c r="G34" s="48"/>
      <c r="H34" s="48"/>
      <c r="I34" s="48"/>
      <c r="J34" s="48"/>
      <c r="K34" s="48"/>
      <c r="L34" s="50"/>
      <c r="M34" s="50"/>
      <c r="N34" s="50"/>
      <c r="O34" s="48"/>
      <c r="P34" s="51"/>
      <c r="Q34" s="51"/>
      <c r="R34" s="51"/>
      <c r="S34"/>
      <c r="T34"/>
      <c r="U34"/>
      <c r="V34"/>
      <c r="W34"/>
    </row>
    <row r="35" spans="1:23" ht="19" hidden="1" customHeight="1" thickBot="1">
      <c r="A35" s="737"/>
      <c r="B35" s="737"/>
      <c r="C35" s="737"/>
      <c r="D35" s="737"/>
      <c r="E35" s="737"/>
      <c r="F35" s="737"/>
      <c r="G35" s="737"/>
      <c r="H35" s="737"/>
      <c r="I35" s="737"/>
      <c r="J35" s="737"/>
      <c r="K35" s="737"/>
      <c r="L35" s="737"/>
      <c r="M35" s="737"/>
      <c r="N35" s="737"/>
      <c r="O35" s="737"/>
      <c r="P35" s="51"/>
      <c r="Q35" s="51"/>
      <c r="R35" s="51"/>
      <c r="S35"/>
      <c r="T35"/>
      <c r="U35"/>
      <c r="V35"/>
      <c r="W35"/>
    </row>
    <row r="36" spans="1:23" ht="19" hidden="1" customHeight="1" thickBot="1">
      <c r="A36" s="737"/>
      <c r="B36" s="737"/>
      <c r="C36" s="737"/>
      <c r="D36" s="737"/>
      <c r="E36" s="737"/>
      <c r="F36" s="737"/>
      <c r="G36" s="737"/>
      <c r="H36" s="737"/>
      <c r="I36" s="737"/>
      <c r="J36" s="737"/>
      <c r="K36" s="737"/>
      <c r="L36" s="737"/>
      <c r="M36" s="737"/>
      <c r="N36" s="737"/>
      <c r="O36" s="737"/>
      <c r="P36" s="51"/>
      <c r="Q36" s="51"/>
      <c r="R36" s="51"/>
      <c r="S36"/>
      <c r="T36"/>
      <c r="U36"/>
      <c r="V36"/>
      <c r="W36"/>
    </row>
    <row r="37" spans="1:23" ht="13" hidden="1" customHeight="1" thickBot="1">
      <c r="A37" s="737"/>
      <c r="B37" s="737"/>
      <c r="C37" s="737"/>
      <c r="D37" s="737"/>
      <c r="E37" s="737"/>
      <c r="F37" s="737"/>
      <c r="G37" s="737"/>
      <c r="H37" s="737"/>
      <c r="I37" s="737"/>
      <c r="J37" s="737"/>
      <c r="K37" s="737"/>
      <c r="L37" s="737"/>
      <c r="M37" s="737"/>
      <c r="N37" s="737"/>
      <c r="O37" s="737"/>
      <c r="P37" s="51"/>
      <c r="Q37" s="51"/>
      <c r="R37" s="51"/>
      <c r="S37" s="51"/>
      <c r="T37" s="52"/>
      <c r="U37" s="51"/>
      <c r="V37" s="51"/>
      <c r="W37" s="51"/>
    </row>
    <row r="38" spans="1:23" ht="13" hidden="1" customHeight="1" thickBot="1">
      <c r="A38" s="737"/>
      <c r="B38" s="737"/>
      <c r="C38" s="737"/>
      <c r="D38" s="737"/>
      <c r="E38" s="737"/>
      <c r="F38" s="737"/>
      <c r="G38" s="737"/>
      <c r="H38" s="737"/>
      <c r="I38" s="737"/>
      <c r="J38" s="737"/>
      <c r="K38" s="737"/>
      <c r="L38" s="737"/>
      <c r="M38" s="737"/>
      <c r="N38" s="737"/>
      <c r="O38" s="737"/>
      <c r="P38" s="51"/>
      <c r="Q38" s="51"/>
      <c r="R38" s="51"/>
      <c r="S38" s="48"/>
      <c r="T38" s="50"/>
      <c r="U38" s="48"/>
      <c r="V38" s="48"/>
      <c r="W38" s="48"/>
    </row>
    <row r="39" spans="1:23" ht="13" hidden="1" customHeight="1" thickBot="1">
      <c r="A39" s="737"/>
      <c r="B39" s="737"/>
      <c r="C39" s="737"/>
      <c r="D39" s="737"/>
      <c r="E39" s="737"/>
      <c r="F39" s="737"/>
      <c r="G39" s="737"/>
      <c r="H39" s="737"/>
      <c r="I39" s="737"/>
      <c r="J39" s="737"/>
      <c r="K39" s="737"/>
      <c r="L39" s="737"/>
      <c r="M39" s="737"/>
      <c r="N39" s="737"/>
      <c r="O39" s="737"/>
      <c r="P39" s="51"/>
      <c r="Q39" s="51"/>
      <c r="R39" s="51"/>
      <c r="S39" s="48"/>
      <c r="T39" s="50"/>
      <c r="U39" s="48"/>
      <c r="V39" s="48"/>
      <c r="W39" s="48"/>
    </row>
    <row r="40" spans="1:23" ht="13" hidden="1" customHeight="1" thickBot="1">
      <c r="A40" s="737"/>
      <c r="B40" s="737"/>
      <c r="C40" s="737"/>
      <c r="D40" s="737"/>
      <c r="E40" s="737"/>
      <c r="F40" s="737"/>
      <c r="G40" s="737"/>
      <c r="H40" s="737"/>
      <c r="I40" s="737"/>
      <c r="J40" s="737"/>
      <c r="K40" s="737"/>
      <c r="L40" s="737"/>
      <c r="M40" s="737"/>
      <c r="N40" s="737"/>
      <c r="O40" s="737"/>
      <c r="P40" s="51"/>
      <c r="Q40" s="51"/>
      <c r="R40" s="51"/>
      <c r="S40" s="48"/>
      <c r="T40" s="50"/>
      <c r="U40" s="48"/>
      <c r="V40" s="48"/>
      <c r="W40" s="48"/>
    </row>
    <row r="41" spans="1:23" ht="13" hidden="1" customHeight="1" thickBot="1">
      <c r="A41" s="737"/>
      <c r="B41" s="737"/>
      <c r="C41" s="737"/>
      <c r="D41" s="737"/>
      <c r="E41" s="737"/>
      <c r="F41" s="737"/>
      <c r="G41" s="737"/>
      <c r="H41" s="737"/>
      <c r="I41" s="737"/>
      <c r="J41" s="737"/>
      <c r="K41" s="737"/>
      <c r="L41" s="737"/>
      <c r="M41" s="737"/>
      <c r="N41" s="737"/>
      <c r="O41" s="737"/>
      <c r="P41" s="51"/>
      <c r="Q41" s="51"/>
      <c r="R41" s="51"/>
      <c r="S41" s="48"/>
      <c r="T41" s="50"/>
      <c r="U41" s="48"/>
      <c r="V41" s="48"/>
      <c r="W41" s="48"/>
    </row>
    <row r="42" spans="1:23" ht="13" hidden="1" customHeight="1" thickBot="1">
      <c r="A42" s="737"/>
      <c r="B42" s="737"/>
      <c r="C42" s="737"/>
      <c r="D42" s="737"/>
      <c r="E42" s="737"/>
      <c r="F42" s="737"/>
      <c r="G42" s="737"/>
      <c r="H42" s="737"/>
      <c r="I42" s="737"/>
      <c r="J42" s="737"/>
      <c r="K42" s="737"/>
      <c r="L42" s="737"/>
      <c r="M42" s="737"/>
      <c r="N42" s="737"/>
      <c r="O42" s="737"/>
      <c r="P42" s="51"/>
      <c r="Q42" s="51"/>
      <c r="R42" s="51"/>
      <c r="S42" s="48"/>
      <c r="T42" s="50"/>
      <c r="U42" s="48"/>
      <c r="V42" s="48"/>
      <c r="W42" s="48"/>
    </row>
    <row r="43" spans="1:23" ht="13" hidden="1" customHeight="1" thickBot="1">
      <c r="A43" s="737"/>
      <c r="B43" s="737"/>
      <c r="C43" s="737"/>
      <c r="D43" s="737"/>
      <c r="E43" s="737"/>
      <c r="F43" s="737"/>
      <c r="G43" s="737"/>
      <c r="H43" s="737"/>
      <c r="I43" s="737"/>
      <c r="J43" s="737"/>
      <c r="K43" s="737"/>
      <c r="L43" s="737"/>
      <c r="M43" s="737"/>
      <c r="N43" s="737"/>
      <c r="O43" s="737"/>
      <c r="P43" s="51"/>
      <c r="Q43" s="51"/>
      <c r="R43" s="51"/>
      <c r="S43" s="48"/>
      <c r="T43" s="50"/>
      <c r="U43" s="48"/>
      <c r="V43" s="48"/>
      <c r="W43" s="48"/>
    </row>
    <row r="44" spans="1:23" s="48" customFormat="1" ht="17.25" hidden="1" customHeight="1" thickBot="1">
      <c r="A44" s="737"/>
      <c r="B44" s="737"/>
      <c r="C44" s="737"/>
      <c r="D44" s="737"/>
      <c r="E44" s="737"/>
      <c r="F44" s="737"/>
      <c r="G44" s="737"/>
      <c r="H44" s="737"/>
      <c r="I44" s="737"/>
      <c r="J44" s="737"/>
      <c r="K44" s="737"/>
      <c r="L44" s="737"/>
      <c r="M44" s="737"/>
      <c r="N44" s="737"/>
      <c r="O44" s="737"/>
      <c r="T44" s="50"/>
    </row>
    <row r="45" spans="1:23" s="48" customFormat="1" ht="22" hidden="1" customHeight="1" thickBot="1">
      <c r="A45" s="737"/>
      <c r="B45" s="737"/>
      <c r="C45" s="737"/>
      <c r="D45" s="737"/>
      <c r="E45" s="737"/>
      <c r="F45" s="737"/>
      <c r="G45" s="737"/>
      <c r="H45" s="737"/>
      <c r="I45" s="737"/>
      <c r="J45" s="737"/>
      <c r="K45" s="737"/>
      <c r="L45" s="737"/>
      <c r="M45" s="737"/>
      <c r="N45" s="737"/>
      <c r="O45" s="737"/>
      <c r="T45" s="50"/>
    </row>
    <row r="46" spans="1:23" s="48" customFormat="1" ht="22" hidden="1" customHeight="1" thickBot="1">
      <c r="A46" s="737"/>
      <c r="B46" s="737"/>
      <c r="C46" s="737"/>
      <c r="D46" s="737"/>
      <c r="E46" s="737"/>
      <c r="F46" s="737"/>
      <c r="G46" s="737"/>
      <c r="H46" s="737"/>
      <c r="I46" s="737"/>
      <c r="J46" s="737"/>
      <c r="K46" s="737"/>
      <c r="L46" s="737"/>
      <c r="M46" s="737"/>
      <c r="N46" s="737"/>
      <c r="O46" s="737"/>
    </row>
    <row r="47" spans="1:23" s="48" customFormat="1" ht="21" hidden="1" customHeight="1" thickBot="1">
      <c r="A47" s="737"/>
      <c r="B47" s="737"/>
      <c r="C47" s="737"/>
      <c r="D47" s="737"/>
      <c r="E47" s="737"/>
      <c r="F47" s="737"/>
      <c r="G47" s="737"/>
      <c r="H47" s="737"/>
      <c r="I47" s="737"/>
      <c r="J47" s="737"/>
      <c r="K47" s="737"/>
      <c r="L47" s="737"/>
      <c r="M47" s="737"/>
      <c r="N47" s="737"/>
      <c r="O47" s="737"/>
    </row>
    <row r="48" spans="1:23" s="48" customFormat="1" ht="21" hidden="1" customHeight="1" thickBot="1">
      <c r="A48" s="737"/>
      <c r="B48" s="737"/>
      <c r="C48" s="737"/>
      <c r="D48" s="737"/>
      <c r="E48" s="737"/>
      <c r="F48" s="737"/>
      <c r="G48" s="737"/>
      <c r="H48" s="737"/>
      <c r="I48" s="737"/>
      <c r="J48" s="737"/>
      <c r="K48" s="737"/>
      <c r="L48" s="737"/>
      <c r="M48" s="737"/>
      <c r="N48" s="737"/>
      <c r="O48" s="737"/>
    </row>
    <row r="49" spans="1:20" s="48" customFormat="1" hidden="1">
      <c r="A49" s="737"/>
      <c r="B49" s="737"/>
      <c r="C49" s="737"/>
      <c r="D49" s="737"/>
      <c r="E49" s="737"/>
      <c r="F49" s="737"/>
      <c r="G49" s="737"/>
      <c r="H49" s="737"/>
      <c r="I49" s="737"/>
      <c r="J49" s="737"/>
      <c r="K49" s="737"/>
      <c r="L49" s="737"/>
      <c r="M49" s="737"/>
      <c r="N49" s="737"/>
      <c r="O49" s="737"/>
    </row>
    <row r="50" spans="1:20" s="48" customFormat="1" hidden="1">
      <c r="A50" s="737"/>
      <c r="B50" s="737"/>
      <c r="C50" s="737"/>
      <c r="D50" s="737"/>
      <c r="E50" s="737"/>
      <c r="F50" s="737"/>
      <c r="G50" s="737"/>
      <c r="H50" s="737"/>
      <c r="I50" s="737"/>
      <c r="J50" s="737"/>
      <c r="K50" s="737"/>
      <c r="L50" s="737"/>
      <c r="M50" s="737"/>
      <c r="N50" s="737"/>
      <c r="O50" s="737"/>
    </row>
    <row r="51" spans="1:20" s="48" customFormat="1" hidden="1">
      <c r="A51" s="737"/>
      <c r="B51" s="737"/>
      <c r="C51" s="737"/>
      <c r="D51" s="737"/>
      <c r="E51" s="737"/>
      <c r="F51" s="737"/>
      <c r="G51" s="737"/>
      <c r="H51" s="737"/>
      <c r="I51" s="737"/>
      <c r="J51" s="737"/>
      <c r="K51" s="737"/>
      <c r="L51" s="737"/>
      <c r="M51" s="737"/>
      <c r="N51" s="737"/>
      <c r="O51" s="737"/>
    </row>
    <row r="52" spans="1:20" s="48" customFormat="1" hidden="1">
      <c r="A52" s="737"/>
      <c r="B52" s="737"/>
      <c r="C52" s="737"/>
      <c r="D52" s="737"/>
      <c r="E52" s="737"/>
      <c r="F52" s="737"/>
      <c r="G52" s="737"/>
      <c r="H52" s="737"/>
      <c r="I52" s="737"/>
      <c r="J52" s="737"/>
      <c r="K52" s="737"/>
      <c r="L52" s="737"/>
      <c r="M52" s="737"/>
      <c r="N52" s="737"/>
      <c r="O52" s="737"/>
    </row>
    <row r="53" spans="1:20" s="48" customFormat="1" hidden="1">
      <c r="A53" s="737"/>
      <c r="B53" s="737"/>
      <c r="C53" s="737"/>
      <c r="D53" s="737"/>
      <c r="E53" s="737"/>
      <c r="F53" s="737"/>
      <c r="G53" s="737"/>
      <c r="H53" s="737"/>
      <c r="I53" s="737"/>
      <c r="J53" s="737"/>
      <c r="K53" s="737"/>
      <c r="L53" s="737"/>
      <c r="M53" s="737"/>
      <c r="N53" s="737"/>
      <c r="O53" s="737"/>
      <c r="T53" s="50"/>
    </row>
    <row r="54" spans="1:20" s="48" customFormat="1" hidden="1">
      <c r="L54" s="50"/>
      <c r="M54" s="50"/>
      <c r="N54" s="50"/>
      <c r="T54" s="50"/>
    </row>
    <row r="55" spans="1:20" s="48" customFormat="1" hidden="1">
      <c r="L55" s="50"/>
      <c r="M55" s="50"/>
      <c r="N55" s="50"/>
      <c r="T55" s="50"/>
    </row>
    <row r="56" spans="1:20" s="48" customFormat="1" hidden="1">
      <c r="L56" s="50"/>
      <c r="M56" s="50"/>
      <c r="N56" s="50"/>
      <c r="T56" s="50"/>
    </row>
    <row r="57" spans="1:20" s="48" customFormat="1" hidden="1">
      <c r="L57" s="50"/>
      <c r="M57" s="50"/>
      <c r="N57" s="50"/>
      <c r="T57" s="50"/>
    </row>
    <row r="58" spans="1:20" s="48" customFormat="1" hidden="1">
      <c r="L58" s="50"/>
      <c r="M58" s="50"/>
      <c r="N58" s="50"/>
      <c r="T58" s="50"/>
    </row>
    <row r="59" spans="1:20" s="48" customFormat="1" hidden="1">
      <c r="L59" s="50"/>
      <c r="M59" s="50"/>
      <c r="N59" s="50"/>
      <c r="T59" s="50"/>
    </row>
    <row r="60" spans="1:20" s="48" customFormat="1" hidden="1">
      <c r="L60" s="50"/>
      <c r="M60" s="50"/>
      <c r="N60" s="50"/>
      <c r="T60" s="50"/>
    </row>
    <row r="61" spans="1:20" s="48" customFormat="1" hidden="1">
      <c r="L61" s="50"/>
      <c r="M61" s="50"/>
      <c r="N61" s="50"/>
      <c r="T61" s="50"/>
    </row>
    <row r="62" spans="1:20" s="48" customFormat="1" hidden="1">
      <c r="L62" s="50"/>
      <c r="M62" s="50"/>
      <c r="N62" s="50"/>
      <c r="T62" s="50"/>
    </row>
    <row r="63" spans="1:20" s="48" customFormat="1" hidden="1">
      <c r="L63" s="50"/>
      <c r="M63" s="50"/>
      <c r="N63" s="50"/>
      <c r="T63" s="50"/>
    </row>
    <row r="64" spans="1:20" s="48" customFormat="1" hidden="1">
      <c r="L64" s="50"/>
      <c r="M64" s="50"/>
      <c r="N64" s="50"/>
    </row>
    <row r="65" spans="12:20" s="48" customFormat="1" hidden="1">
      <c r="L65" s="50"/>
      <c r="M65" s="50"/>
      <c r="N65" s="50"/>
    </row>
    <row r="66" spans="12:20" s="48" customFormat="1" hidden="1">
      <c r="L66" s="50"/>
      <c r="M66" s="50"/>
      <c r="N66" s="50"/>
    </row>
    <row r="67" spans="12:20" s="48" customFormat="1" hidden="1">
      <c r="L67" s="50"/>
      <c r="M67" s="50"/>
      <c r="N67" s="50"/>
    </row>
    <row r="68" spans="12:20" s="48" customFormat="1" hidden="1">
      <c r="L68" s="50"/>
      <c r="M68" s="50"/>
      <c r="N68" s="50"/>
    </row>
    <row r="69" spans="12:20" s="48" customFormat="1" hidden="1">
      <c r="L69" s="50"/>
      <c r="M69" s="50"/>
      <c r="N69" s="50"/>
    </row>
    <row r="70" spans="12:20" s="48" customFormat="1" hidden="1">
      <c r="L70" s="50"/>
      <c r="M70" s="50"/>
      <c r="N70" s="50"/>
    </row>
    <row r="71" spans="12:20" s="48" customFormat="1" hidden="1">
      <c r="L71" s="50"/>
      <c r="M71" s="50"/>
      <c r="N71" s="50"/>
    </row>
    <row r="72" spans="12:20" s="48" customFormat="1" hidden="1">
      <c r="L72" s="50"/>
      <c r="M72" s="50"/>
      <c r="N72" s="50"/>
    </row>
    <row r="73" spans="12:20" s="48" customFormat="1" hidden="1">
      <c r="L73" s="50"/>
      <c r="M73" s="50"/>
      <c r="N73" s="50"/>
    </row>
    <row r="74" spans="12:20" s="48" customFormat="1" hidden="1">
      <c r="L74" s="50"/>
      <c r="M74" s="50"/>
      <c r="N74" s="50"/>
    </row>
    <row r="75" spans="12:20" s="48" customFormat="1" hidden="1">
      <c r="L75" s="50"/>
      <c r="M75" s="50"/>
      <c r="N75" s="50"/>
    </row>
    <row r="76" spans="12:20" s="48" customFormat="1" hidden="1">
      <c r="L76" s="50"/>
      <c r="M76" s="50"/>
      <c r="N76" s="50"/>
    </row>
    <row r="77" spans="12:20" s="48" customFormat="1" hidden="1">
      <c r="L77" s="50"/>
      <c r="M77" s="50"/>
      <c r="N77" s="50"/>
    </row>
    <row r="78" spans="12:20" s="48" customFormat="1" hidden="1">
      <c r="L78" s="50"/>
      <c r="M78" s="50"/>
      <c r="N78" s="50"/>
    </row>
    <row r="79" spans="12:20" s="48" customFormat="1" hidden="1">
      <c r="L79" s="50"/>
      <c r="M79" s="50"/>
      <c r="N79" s="50"/>
      <c r="T79" s="50"/>
    </row>
    <row r="80" spans="12:20" s="48" customFormat="1" hidden="1">
      <c r="L80" s="50"/>
      <c r="M80" s="50"/>
      <c r="N80" s="50"/>
      <c r="T80" s="50"/>
    </row>
    <row r="81" spans="12:20" s="48" customFormat="1" hidden="1">
      <c r="L81" s="50"/>
      <c r="M81" s="50"/>
      <c r="N81" s="50"/>
      <c r="T81" s="50"/>
    </row>
    <row r="82" spans="12:20" s="48" customFormat="1" hidden="1">
      <c r="L82" s="50"/>
      <c r="M82" s="50"/>
      <c r="N82" s="50"/>
      <c r="T82" s="50"/>
    </row>
    <row r="83" spans="12:20" s="48" customFormat="1" hidden="1">
      <c r="L83" s="50"/>
      <c r="M83" s="50"/>
      <c r="N83" s="50"/>
      <c r="T83" s="50"/>
    </row>
    <row r="84" spans="12:20" s="48" customFormat="1" hidden="1">
      <c r="L84" s="50"/>
      <c r="M84" s="50"/>
      <c r="N84" s="50"/>
      <c r="T84" s="50"/>
    </row>
    <row r="85" spans="12:20" s="48" customFormat="1" hidden="1">
      <c r="L85" s="50"/>
      <c r="M85" s="50"/>
      <c r="N85" s="50"/>
      <c r="T85" s="50"/>
    </row>
    <row r="86" spans="12:20" s="48" customFormat="1" hidden="1">
      <c r="L86" s="50"/>
      <c r="M86" s="50"/>
      <c r="N86" s="50"/>
      <c r="T86" s="50"/>
    </row>
    <row r="87" spans="12:20" s="48" customFormat="1" hidden="1">
      <c r="L87" s="50"/>
      <c r="M87" s="50"/>
      <c r="N87" s="50"/>
      <c r="T87" s="50"/>
    </row>
    <row r="88" spans="12:20" s="48" customFormat="1" hidden="1">
      <c r="L88" s="50"/>
      <c r="M88" s="50"/>
      <c r="N88" s="50"/>
      <c r="T88" s="50"/>
    </row>
    <row r="89" spans="12:20" s="48" customFormat="1" hidden="1">
      <c r="L89" s="50"/>
      <c r="M89" s="50"/>
      <c r="N89" s="50"/>
      <c r="T89" s="50"/>
    </row>
    <row r="90" spans="12:20" s="48" customFormat="1" hidden="1">
      <c r="L90" s="50"/>
      <c r="M90" s="50"/>
      <c r="N90" s="50"/>
      <c r="T90" s="50"/>
    </row>
    <row r="91" spans="12:20" s="48" customFormat="1" hidden="1">
      <c r="L91" s="50"/>
      <c r="M91" s="50"/>
      <c r="N91" s="50"/>
      <c r="T91" s="50"/>
    </row>
    <row r="92" spans="12:20" s="48" customFormat="1" hidden="1">
      <c r="L92" s="50"/>
      <c r="M92" s="50"/>
      <c r="N92" s="50"/>
      <c r="T92" s="50"/>
    </row>
    <row r="93" spans="12:20" s="48" customFormat="1" hidden="1">
      <c r="L93" s="50"/>
      <c r="M93" s="50"/>
      <c r="N93" s="50"/>
      <c r="T93" s="50"/>
    </row>
    <row r="94" spans="12:20" s="48" customFormat="1" hidden="1">
      <c r="L94" s="50"/>
      <c r="M94" s="50"/>
      <c r="N94" s="50"/>
      <c r="T94" s="50"/>
    </row>
    <row r="95" spans="12:20" s="48" customFormat="1" hidden="1">
      <c r="L95" s="50"/>
      <c r="M95" s="50"/>
      <c r="N95" s="50"/>
      <c r="T95" s="50"/>
    </row>
    <row r="96" spans="12:20" s="48" customFormat="1" hidden="1">
      <c r="L96" s="50"/>
      <c r="M96" s="50"/>
      <c r="N96" s="50"/>
      <c r="T96" s="50"/>
    </row>
    <row r="97" spans="12:20" s="48" customFormat="1" hidden="1">
      <c r="L97" s="50"/>
      <c r="M97" s="50"/>
      <c r="N97" s="50"/>
      <c r="T97" s="50"/>
    </row>
    <row r="98" spans="12:20" s="48" customFormat="1" hidden="1">
      <c r="L98" s="50"/>
      <c r="M98" s="50"/>
      <c r="N98" s="50"/>
      <c r="T98" s="50"/>
    </row>
    <row r="99" spans="12:20" s="48" customFormat="1" hidden="1">
      <c r="L99" s="50"/>
      <c r="M99" s="50"/>
      <c r="N99" s="50"/>
      <c r="T99" s="50"/>
    </row>
    <row r="100" spans="12:20" s="48" customFormat="1" hidden="1">
      <c r="L100" s="50"/>
      <c r="M100" s="50"/>
      <c r="N100" s="50"/>
      <c r="T100" s="50"/>
    </row>
    <row r="101" spans="12:20" s="48" customFormat="1" hidden="1">
      <c r="L101" s="50"/>
      <c r="M101" s="50"/>
      <c r="N101" s="50"/>
      <c r="T101" s="50"/>
    </row>
    <row r="102" spans="12:20" s="48" customFormat="1" hidden="1">
      <c r="L102" s="50"/>
      <c r="M102" s="50"/>
      <c r="N102" s="50"/>
      <c r="T102" s="50"/>
    </row>
    <row r="103" spans="12:20" s="48" customFormat="1" hidden="1">
      <c r="L103" s="50"/>
      <c r="M103" s="50"/>
      <c r="N103" s="50"/>
      <c r="T103" s="50"/>
    </row>
    <row r="104" spans="12:20" s="48" customFormat="1" hidden="1">
      <c r="L104" s="50"/>
      <c r="M104" s="50"/>
      <c r="N104" s="50"/>
      <c r="T104" s="50"/>
    </row>
    <row r="105" spans="12:20" s="48" customFormat="1" hidden="1">
      <c r="L105" s="50"/>
      <c r="M105" s="50"/>
      <c r="N105" s="50"/>
      <c r="T105" s="50"/>
    </row>
    <row r="106" spans="12:20" s="48" customFormat="1" hidden="1">
      <c r="L106" s="50"/>
      <c r="M106" s="50"/>
      <c r="N106" s="50"/>
      <c r="T106" s="50"/>
    </row>
    <row r="107" spans="12:20" s="48" customFormat="1" hidden="1">
      <c r="L107" s="50"/>
      <c r="M107" s="50"/>
      <c r="N107" s="50"/>
      <c r="T107" s="50"/>
    </row>
    <row r="108" spans="12:20" s="48" customFormat="1" hidden="1">
      <c r="L108" s="50"/>
      <c r="M108" s="50"/>
      <c r="N108" s="50"/>
      <c r="T108" s="50"/>
    </row>
    <row r="109" spans="12:20" s="48" customFormat="1" hidden="1">
      <c r="L109" s="50"/>
      <c r="M109" s="50"/>
      <c r="N109" s="50"/>
      <c r="T109" s="50"/>
    </row>
    <row r="110" spans="12:20" s="48" customFormat="1" hidden="1">
      <c r="L110" s="50"/>
      <c r="M110" s="50"/>
      <c r="N110" s="50"/>
      <c r="T110" s="50"/>
    </row>
    <row r="111" spans="12:20" s="48" customFormat="1" hidden="1">
      <c r="L111" s="50"/>
      <c r="M111" s="50"/>
      <c r="N111" s="50"/>
      <c r="T111" s="50"/>
    </row>
    <row r="112" spans="12:20" s="48" customFormat="1" hidden="1">
      <c r="L112" s="50"/>
      <c r="M112" s="50"/>
      <c r="N112" s="50"/>
      <c r="T112" s="50"/>
    </row>
    <row r="113" spans="12:20" s="48" customFormat="1" hidden="1">
      <c r="L113" s="50"/>
      <c r="M113" s="50"/>
      <c r="N113" s="50"/>
      <c r="T113" s="50"/>
    </row>
    <row r="114" spans="12:20" s="48" customFormat="1" hidden="1">
      <c r="L114" s="50"/>
      <c r="M114" s="50"/>
      <c r="N114" s="50"/>
      <c r="T114" s="50"/>
    </row>
    <row r="115" spans="12:20" s="48" customFormat="1" hidden="1">
      <c r="L115" s="50"/>
      <c r="M115" s="50"/>
      <c r="N115" s="50"/>
      <c r="T115" s="50"/>
    </row>
    <row r="116" spans="12:20" s="48" customFormat="1" hidden="1">
      <c r="L116" s="50"/>
      <c r="M116" s="50"/>
      <c r="N116" s="50"/>
      <c r="T116" s="50"/>
    </row>
    <row r="117" spans="12:20" s="48" customFormat="1" hidden="1">
      <c r="L117" s="50"/>
      <c r="M117" s="50"/>
      <c r="N117" s="50"/>
      <c r="T117" s="50"/>
    </row>
    <row r="118" spans="12:20" s="48" customFormat="1" hidden="1">
      <c r="L118" s="50"/>
      <c r="M118" s="50"/>
      <c r="N118" s="50"/>
      <c r="T118" s="50"/>
    </row>
    <row r="119" spans="12:20" s="48" customFormat="1" hidden="1">
      <c r="L119" s="50"/>
      <c r="M119" s="50"/>
      <c r="N119" s="50"/>
      <c r="T119" s="50"/>
    </row>
    <row r="120" spans="12:20" s="48" customFormat="1" hidden="1">
      <c r="L120" s="50"/>
      <c r="M120" s="50"/>
      <c r="N120" s="50"/>
      <c r="T120" s="50"/>
    </row>
    <row r="121" spans="12:20" s="48" customFormat="1" hidden="1">
      <c r="L121" s="50"/>
      <c r="M121" s="50"/>
      <c r="N121" s="50"/>
      <c r="T121" s="50"/>
    </row>
    <row r="122" spans="12:20" s="48" customFormat="1" hidden="1">
      <c r="L122" s="50"/>
      <c r="M122" s="50"/>
      <c r="N122" s="50"/>
      <c r="T122" s="50"/>
    </row>
    <row r="123" spans="12:20" s="48" customFormat="1" hidden="1">
      <c r="L123" s="50"/>
      <c r="M123" s="50"/>
      <c r="N123" s="50"/>
      <c r="T123" s="50"/>
    </row>
    <row r="124" spans="12:20" s="48" customFormat="1" hidden="1">
      <c r="L124" s="50"/>
      <c r="M124" s="50"/>
      <c r="N124" s="50"/>
      <c r="T124" s="50"/>
    </row>
    <row r="125" spans="12:20" s="48" customFormat="1" hidden="1">
      <c r="L125" s="50"/>
      <c r="M125" s="50"/>
      <c r="N125" s="50"/>
      <c r="T125" s="50"/>
    </row>
    <row r="126" spans="12:20" s="48" customFormat="1" hidden="1">
      <c r="L126" s="50"/>
      <c r="M126" s="50"/>
      <c r="N126" s="50"/>
      <c r="T126" s="50"/>
    </row>
    <row r="127" spans="12:20" s="48" customFormat="1" hidden="1">
      <c r="L127" s="50"/>
      <c r="M127" s="50"/>
      <c r="N127" s="50"/>
      <c r="T127" s="50"/>
    </row>
    <row r="128" spans="12:20" s="48" customFormat="1" hidden="1">
      <c r="L128" s="50"/>
      <c r="M128" s="50"/>
      <c r="N128" s="50"/>
      <c r="T128" s="50"/>
    </row>
    <row r="129" spans="12:20" s="48" customFormat="1" hidden="1">
      <c r="L129" s="50"/>
      <c r="M129" s="50"/>
      <c r="N129" s="50"/>
      <c r="T129" s="50"/>
    </row>
    <row r="130" spans="12:20" s="48" customFormat="1" hidden="1">
      <c r="L130" s="50"/>
      <c r="M130" s="50"/>
      <c r="N130" s="50"/>
      <c r="T130" s="50"/>
    </row>
    <row r="131" spans="12:20" s="48" customFormat="1" hidden="1">
      <c r="L131" s="50"/>
      <c r="M131" s="50"/>
      <c r="N131" s="50"/>
      <c r="T131" s="50"/>
    </row>
    <row r="132" spans="12:20" s="48" customFormat="1" hidden="1">
      <c r="L132" s="50"/>
      <c r="M132" s="50"/>
      <c r="N132" s="50"/>
      <c r="T132" s="50"/>
    </row>
    <row r="133" spans="12:20" s="48" customFormat="1" hidden="1">
      <c r="L133" s="50"/>
      <c r="M133" s="50"/>
      <c r="N133" s="50"/>
      <c r="T133" s="50"/>
    </row>
    <row r="134" spans="12:20" s="48" customFormat="1" hidden="1">
      <c r="L134" s="50"/>
      <c r="M134" s="50"/>
      <c r="N134" s="50"/>
      <c r="T134" s="50"/>
    </row>
    <row r="135" spans="12:20" s="48" customFormat="1" hidden="1">
      <c r="L135" s="50"/>
      <c r="M135" s="50"/>
      <c r="N135" s="50"/>
      <c r="T135" s="50"/>
    </row>
    <row r="136" spans="12:20" s="48" customFormat="1" hidden="1">
      <c r="L136" s="50"/>
      <c r="M136" s="50"/>
      <c r="N136" s="50"/>
      <c r="T136" s="50"/>
    </row>
    <row r="137" spans="12:20" s="48" customFormat="1" hidden="1">
      <c r="L137" s="50"/>
      <c r="M137" s="50"/>
      <c r="N137" s="50"/>
      <c r="T137" s="50"/>
    </row>
    <row r="138" spans="12:20" s="48" customFormat="1" hidden="1">
      <c r="L138" s="50"/>
      <c r="M138" s="50"/>
      <c r="N138" s="50"/>
      <c r="T138" s="50"/>
    </row>
    <row r="139" spans="12:20" s="48" customFormat="1" hidden="1">
      <c r="L139" s="50"/>
      <c r="M139" s="50"/>
      <c r="N139" s="50"/>
      <c r="T139" s="50"/>
    </row>
    <row r="140" spans="12:20" s="48" customFormat="1" hidden="1">
      <c r="L140" s="50"/>
      <c r="M140" s="50"/>
      <c r="N140" s="50"/>
      <c r="T140" s="50"/>
    </row>
    <row r="141" spans="12:20" s="48" customFormat="1" hidden="1">
      <c r="L141" s="50"/>
      <c r="M141" s="50"/>
      <c r="N141" s="50"/>
      <c r="T141" s="50"/>
    </row>
    <row r="142" spans="12:20" s="48" customFormat="1" hidden="1">
      <c r="L142" s="50"/>
      <c r="M142" s="50"/>
      <c r="N142" s="50"/>
      <c r="T142" s="50"/>
    </row>
    <row r="143" spans="12:20" s="48" customFormat="1" hidden="1">
      <c r="L143" s="50"/>
      <c r="M143" s="50"/>
      <c r="N143" s="50"/>
      <c r="T143" s="50"/>
    </row>
    <row r="144" spans="12:20" s="48" customFormat="1" hidden="1">
      <c r="L144" s="50"/>
      <c r="M144" s="50"/>
      <c r="N144" s="50"/>
      <c r="T144" s="50"/>
    </row>
    <row r="145" spans="12:20" s="48" customFormat="1" hidden="1">
      <c r="L145" s="50"/>
      <c r="M145" s="50"/>
      <c r="N145" s="50"/>
      <c r="T145" s="50"/>
    </row>
    <row r="146" spans="12:20" s="48" customFormat="1" hidden="1">
      <c r="L146" s="50"/>
      <c r="M146" s="50"/>
      <c r="N146" s="50"/>
      <c r="T146" s="50"/>
    </row>
    <row r="147" spans="12:20" s="48" customFormat="1" hidden="1">
      <c r="L147" s="50"/>
      <c r="M147" s="50"/>
      <c r="N147" s="50"/>
      <c r="T147" s="50"/>
    </row>
    <row r="148" spans="12:20" s="48" customFormat="1" hidden="1">
      <c r="L148" s="50"/>
      <c r="M148" s="50"/>
      <c r="N148" s="50"/>
      <c r="T148" s="50"/>
    </row>
    <row r="149" spans="12:20" s="48" customFormat="1" hidden="1">
      <c r="L149" s="50"/>
      <c r="M149" s="50"/>
      <c r="N149" s="50"/>
      <c r="T149" s="50"/>
    </row>
    <row r="150" spans="12:20" s="48" customFormat="1" hidden="1">
      <c r="L150" s="50"/>
      <c r="M150" s="50"/>
      <c r="N150" s="50"/>
      <c r="T150" s="50"/>
    </row>
    <row r="151" spans="12:20" s="48" customFormat="1" hidden="1">
      <c r="L151" s="50"/>
      <c r="M151" s="50"/>
      <c r="N151" s="50"/>
      <c r="T151" s="50"/>
    </row>
    <row r="152" spans="12:20" s="48" customFormat="1" hidden="1">
      <c r="L152" s="50"/>
      <c r="M152" s="50"/>
      <c r="N152" s="50"/>
      <c r="T152" s="50"/>
    </row>
    <row r="153" spans="12:20" s="48" customFormat="1" hidden="1">
      <c r="L153" s="50"/>
      <c r="M153" s="50"/>
      <c r="N153" s="50"/>
      <c r="T153" s="50"/>
    </row>
    <row r="154" spans="12:20" s="48" customFormat="1" hidden="1">
      <c r="L154" s="50"/>
      <c r="M154" s="50"/>
      <c r="N154" s="50"/>
      <c r="T154" s="50"/>
    </row>
    <row r="155" spans="12:20" s="48" customFormat="1" hidden="1">
      <c r="L155" s="50"/>
      <c r="M155" s="50"/>
      <c r="N155" s="50"/>
      <c r="T155" s="50"/>
    </row>
    <row r="156" spans="12:20" s="48" customFormat="1" hidden="1">
      <c r="L156" s="50"/>
      <c r="M156" s="50"/>
      <c r="N156" s="50"/>
      <c r="T156" s="50"/>
    </row>
    <row r="157" spans="12:20" s="48" customFormat="1" hidden="1">
      <c r="L157" s="50"/>
      <c r="M157" s="50"/>
      <c r="N157" s="50"/>
      <c r="T157" s="50"/>
    </row>
    <row r="158" spans="12:20" s="48" customFormat="1" hidden="1">
      <c r="L158" s="50"/>
      <c r="M158" s="50"/>
      <c r="N158" s="50"/>
      <c r="T158" s="50"/>
    </row>
    <row r="159" spans="12:20" s="48" customFormat="1" hidden="1">
      <c r="L159" s="50"/>
      <c r="M159" s="50"/>
      <c r="N159" s="50"/>
      <c r="T159" s="50"/>
    </row>
    <row r="160" spans="12:20" s="48" customFormat="1" hidden="1">
      <c r="L160" s="50"/>
      <c r="M160" s="50"/>
      <c r="N160" s="50"/>
      <c r="T160" s="50"/>
    </row>
    <row r="161" spans="12:20" s="48" customFormat="1" hidden="1">
      <c r="L161" s="50"/>
      <c r="M161" s="50"/>
      <c r="N161" s="50"/>
      <c r="T161" s="50"/>
    </row>
    <row r="162" spans="12:20" s="48" customFormat="1" hidden="1">
      <c r="L162" s="50"/>
      <c r="M162" s="50"/>
      <c r="N162" s="50"/>
      <c r="T162" s="50"/>
    </row>
    <row r="163" spans="12:20" s="48" customFormat="1" hidden="1">
      <c r="L163" s="50"/>
      <c r="M163" s="50"/>
      <c r="N163" s="50"/>
      <c r="T163" s="50"/>
    </row>
    <row r="164" spans="12:20" s="48" customFormat="1" hidden="1">
      <c r="L164" s="50"/>
      <c r="M164" s="50"/>
      <c r="N164" s="50"/>
      <c r="T164" s="50"/>
    </row>
    <row r="165" spans="12:20" s="48" customFormat="1" hidden="1">
      <c r="L165" s="50"/>
      <c r="M165" s="50"/>
      <c r="N165" s="50"/>
      <c r="T165" s="50"/>
    </row>
    <row r="166" spans="12:20" s="48" customFormat="1" hidden="1">
      <c r="L166" s="50"/>
      <c r="M166" s="50"/>
      <c r="N166" s="50"/>
      <c r="T166" s="50"/>
    </row>
    <row r="167" spans="12:20" s="48" customFormat="1" hidden="1">
      <c r="L167" s="50"/>
      <c r="M167" s="50"/>
      <c r="N167" s="50"/>
      <c r="T167" s="50"/>
    </row>
    <row r="168" spans="12:20" s="48" customFormat="1" hidden="1">
      <c r="L168" s="50"/>
      <c r="M168" s="50"/>
      <c r="N168" s="50"/>
      <c r="T168" s="50"/>
    </row>
    <row r="169" spans="12:20" s="48" customFormat="1" hidden="1">
      <c r="L169" s="50"/>
      <c r="M169" s="50"/>
      <c r="N169" s="50"/>
      <c r="T169" s="50"/>
    </row>
    <row r="170" spans="12:20" s="48" customFormat="1" hidden="1">
      <c r="L170" s="50"/>
      <c r="M170" s="50"/>
      <c r="N170" s="50"/>
      <c r="T170" s="50"/>
    </row>
    <row r="171" spans="12:20" s="48" customFormat="1" hidden="1">
      <c r="L171" s="50"/>
      <c r="M171" s="50"/>
      <c r="N171" s="50"/>
      <c r="T171" s="50"/>
    </row>
    <row r="172" spans="12:20" s="48" customFormat="1" hidden="1">
      <c r="L172" s="50"/>
      <c r="M172" s="50"/>
      <c r="N172" s="50"/>
      <c r="T172" s="50"/>
    </row>
    <row r="173" spans="12:20" s="48" customFormat="1" hidden="1">
      <c r="L173" s="50"/>
      <c r="M173" s="50"/>
      <c r="N173" s="50"/>
      <c r="T173" s="50"/>
    </row>
    <row r="174" spans="12:20" s="48" customFormat="1" hidden="1">
      <c r="L174" s="50"/>
      <c r="M174" s="50"/>
      <c r="N174" s="50"/>
      <c r="T174" s="50"/>
    </row>
    <row r="175" spans="12:20" s="48" customFormat="1" hidden="1">
      <c r="L175" s="50"/>
      <c r="M175" s="50"/>
      <c r="N175" s="50"/>
      <c r="T175" s="50"/>
    </row>
    <row r="176" spans="12:20" s="48" customFormat="1" hidden="1">
      <c r="L176" s="50"/>
      <c r="M176" s="50"/>
      <c r="N176" s="50"/>
      <c r="T176" s="50"/>
    </row>
    <row r="177" spans="12:20" s="48" customFormat="1" hidden="1">
      <c r="L177" s="50"/>
      <c r="M177" s="50"/>
      <c r="N177" s="50"/>
      <c r="T177" s="50"/>
    </row>
    <row r="178" spans="12:20" s="48" customFormat="1" hidden="1">
      <c r="L178" s="50"/>
      <c r="M178" s="50"/>
      <c r="N178" s="50"/>
      <c r="T178" s="50"/>
    </row>
    <row r="179" spans="12:20" s="48" customFormat="1" hidden="1">
      <c r="L179" s="50"/>
      <c r="M179" s="50"/>
      <c r="N179" s="50"/>
      <c r="T179" s="50"/>
    </row>
    <row r="180" spans="12:20" s="48" customFormat="1" hidden="1">
      <c r="L180" s="50"/>
      <c r="M180" s="50"/>
      <c r="N180" s="50"/>
      <c r="T180" s="50"/>
    </row>
    <row r="181" spans="12:20" s="48" customFormat="1" hidden="1">
      <c r="L181" s="50"/>
      <c r="M181" s="50"/>
      <c r="N181" s="50"/>
      <c r="T181" s="50"/>
    </row>
    <row r="182" spans="12:20" s="48" customFormat="1" hidden="1">
      <c r="L182" s="50"/>
      <c r="M182" s="50"/>
      <c r="N182" s="50"/>
      <c r="T182" s="50"/>
    </row>
    <row r="183" spans="12:20" s="48" customFormat="1" hidden="1">
      <c r="L183" s="50"/>
      <c r="M183" s="50"/>
      <c r="N183" s="50"/>
      <c r="T183" s="50"/>
    </row>
    <row r="184" spans="12:20" s="48" customFormat="1" hidden="1">
      <c r="L184" s="50"/>
      <c r="M184" s="50"/>
      <c r="N184" s="50"/>
      <c r="T184" s="50"/>
    </row>
    <row r="185" spans="12:20" s="48" customFormat="1" hidden="1">
      <c r="L185" s="50"/>
      <c r="M185" s="50"/>
      <c r="N185" s="50"/>
      <c r="T185" s="50"/>
    </row>
    <row r="186" spans="12:20" s="48" customFormat="1" hidden="1">
      <c r="L186" s="50"/>
      <c r="M186" s="50"/>
      <c r="N186" s="50"/>
      <c r="T186" s="50"/>
    </row>
    <row r="187" spans="12:20" s="48" customFormat="1" hidden="1">
      <c r="L187" s="50"/>
      <c r="M187" s="50"/>
      <c r="N187" s="50"/>
      <c r="T187" s="50"/>
    </row>
    <row r="188" spans="12:20" s="48" customFormat="1" hidden="1">
      <c r="L188" s="50"/>
      <c r="M188" s="50"/>
      <c r="N188" s="50"/>
      <c r="T188" s="50"/>
    </row>
    <row r="189" spans="12:20" s="48" customFormat="1" hidden="1">
      <c r="L189" s="50"/>
      <c r="M189" s="50"/>
      <c r="N189" s="50"/>
      <c r="T189" s="50"/>
    </row>
    <row r="190" spans="12:20" s="48" customFormat="1" hidden="1">
      <c r="L190" s="50"/>
      <c r="M190" s="50"/>
      <c r="N190" s="50"/>
      <c r="T190" s="50"/>
    </row>
    <row r="191" spans="12:20" s="48" customFormat="1" hidden="1">
      <c r="L191" s="50"/>
      <c r="M191" s="50"/>
      <c r="N191" s="50"/>
      <c r="T191" s="50"/>
    </row>
    <row r="192" spans="12:20" s="48" customFormat="1" hidden="1">
      <c r="L192" s="50"/>
      <c r="M192" s="50"/>
      <c r="N192" s="50"/>
      <c r="T192" s="50"/>
    </row>
    <row r="193" spans="12:20" s="48" customFormat="1" hidden="1">
      <c r="L193" s="50"/>
      <c r="M193" s="50"/>
      <c r="N193" s="50"/>
      <c r="T193" s="50"/>
    </row>
    <row r="194" spans="12:20" s="48" customFormat="1" hidden="1">
      <c r="L194" s="50"/>
      <c r="M194" s="50"/>
      <c r="N194" s="50"/>
      <c r="T194" s="50"/>
    </row>
    <row r="195" spans="12:20" s="48" customFormat="1" hidden="1">
      <c r="L195" s="50"/>
      <c r="M195" s="50"/>
      <c r="N195" s="50"/>
      <c r="T195" s="50"/>
    </row>
    <row r="196" spans="12:20" s="48" customFormat="1" hidden="1">
      <c r="L196" s="50"/>
      <c r="M196" s="50"/>
      <c r="N196" s="50"/>
      <c r="T196" s="50"/>
    </row>
    <row r="197" spans="12:20" s="48" customFormat="1" hidden="1">
      <c r="L197" s="50"/>
      <c r="M197" s="50"/>
      <c r="N197" s="50"/>
      <c r="T197" s="50"/>
    </row>
    <row r="198" spans="12:20" s="48" customFormat="1" hidden="1">
      <c r="L198" s="50"/>
      <c r="M198" s="50"/>
      <c r="N198" s="50"/>
      <c r="T198" s="50"/>
    </row>
    <row r="199" spans="12:20" s="48" customFormat="1" hidden="1">
      <c r="L199" s="50"/>
      <c r="M199" s="50"/>
      <c r="N199" s="50"/>
      <c r="T199" s="50"/>
    </row>
    <row r="200" spans="12:20" s="48" customFormat="1" hidden="1">
      <c r="L200" s="50"/>
      <c r="M200" s="50"/>
      <c r="N200" s="50"/>
      <c r="T200" s="50"/>
    </row>
    <row r="201" spans="12:20" s="48" customFormat="1" hidden="1">
      <c r="L201" s="50"/>
      <c r="M201" s="50"/>
      <c r="N201" s="50"/>
      <c r="T201" s="50"/>
    </row>
    <row r="202" spans="12:20" s="48" customFormat="1" hidden="1">
      <c r="L202" s="50"/>
      <c r="M202" s="50"/>
      <c r="N202" s="50"/>
      <c r="T202" s="50"/>
    </row>
    <row r="203" spans="12:20" s="48" customFormat="1" hidden="1">
      <c r="L203" s="50"/>
      <c r="M203" s="50"/>
      <c r="N203" s="50"/>
      <c r="T203" s="50"/>
    </row>
    <row r="204" spans="12:20" s="48" customFormat="1" hidden="1">
      <c r="L204" s="50"/>
      <c r="M204" s="50"/>
      <c r="N204" s="50"/>
      <c r="T204" s="50"/>
    </row>
    <row r="205" spans="12:20" s="48" customFormat="1" hidden="1">
      <c r="L205" s="50"/>
      <c r="M205" s="50"/>
      <c r="N205" s="50"/>
      <c r="T205" s="50"/>
    </row>
    <row r="206" spans="12:20" s="48" customFormat="1" hidden="1">
      <c r="L206" s="50"/>
      <c r="M206" s="50"/>
      <c r="N206" s="50"/>
      <c r="T206" s="50"/>
    </row>
    <row r="207" spans="12:20" s="48" customFormat="1" hidden="1">
      <c r="L207" s="50"/>
      <c r="M207" s="50"/>
      <c r="N207" s="50"/>
      <c r="T207" s="50"/>
    </row>
    <row r="208" spans="12:20" s="48" customFormat="1" hidden="1">
      <c r="L208" s="50"/>
      <c r="M208" s="50"/>
      <c r="N208" s="50"/>
      <c r="T208" s="50"/>
    </row>
    <row r="209" spans="12:20" s="48" customFormat="1" hidden="1">
      <c r="L209" s="50"/>
      <c r="M209" s="50"/>
      <c r="N209" s="50"/>
      <c r="T209" s="50"/>
    </row>
    <row r="210" spans="12:20" s="48" customFormat="1" hidden="1">
      <c r="L210" s="50"/>
      <c r="M210" s="50"/>
      <c r="N210" s="50"/>
      <c r="T210" s="50"/>
    </row>
    <row r="211" spans="12:20" s="48" customFormat="1" hidden="1">
      <c r="L211" s="50"/>
      <c r="M211" s="50"/>
      <c r="N211" s="50"/>
      <c r="T211" s="50"/>
    </row>
    <row r="212" spans="12:20" s="48" customFormat="1" hidden="1">
      <c r="L212" s="50"/>
      <c r="M212" s="50"/>
      <c r="N212" s="50"/>
      <c r="T212" s="50"/>
    </row>
    <row r="213" spans="12:20" s="48" customFormat="1" hidden="1">
      <c r="L213" s="50"/>
      <c r="M213" s="50"/>
      <c r="N213" s="50"/>
      <c r="T213" s="50"/>
    </row>
    <row r="214" spans="12:20" s="48" customFormat="1" hidden="1">
      <c r="L214" s="50"/>
      <c r="M214" s="50"/>
      <c r="N214" s="50"/>
      <c r="T214" s="50"/>
    </row>
    <row r="215" spans="12:20" s="48" customFormat="1" hidden="1">
      <c r="L215" s="50"/>
      <c r="M215" s="50"/>
      <c r="N215" s="50"/>
      <c r="T215" s="50"/>
    </row>
    <row r="216" spans="12:20" s="48" customFormat="1" hidden="1">
      <c r="L216" s="50"/>
      <c r="M216" s="50"/>
      <c r="N216" s="50"/>
      <c r="T216" s="50"/>
    </row>
    <row r="217" spans="12:20" s="48" customFormat="1" hidden="1">
      <c r="L217" s="50"/>
      <c r="M217" s="50"/>
      <c r="N217" s="50"/>
      <c r="T217" s="50"/>
    </row>
    <row r="218" spans="12:20" s="48" customFormat="1" hidden="1">
      <c r="L218" s="50"/>
      <c r="M218" s="50"/>
      <c r="N218" s="50"/>
      <c r="T218" s="50"/>
    </row>
    <row r="219" spans="12:20" s="48" customFormat="1" hidden="1">
      <c r="L219" s="50"/>
      <c r="M219" s="50"/>
      <c r="N219" s="50"/>
      <c r="T219" s="50"/>
    </row>
    <row r="220" spans="12:20" s="48" customFormat="1" hidden="1">
      <c r="L220" s="50"/>
      <c r="M220" s="50"/>
      <c r="N220" s="50"/>
      <c r="T220" s="50"/>
    </row>
    <row r="221" spans="12:20" s="48" customFormat="1" hidden="1">
      <c r="L221" s="50"/>
      <c r="M221" s="50"/>
      <c r="N221" s="50"/>
      <c r="T221" s="50"/>
    </row>
    <row r="222" spans="12:20" s="48" customFormat="1" hidden="1">
      <c r="L222" s="50"/>
      <c r="M222" s="50"/>
      <c r="N222" s="50"/>
      <c r="T222" s="50"/>
    </row>
    <row r="223" spans="12:20" s="48" customFormat="1" hidden="1">
      <c r="L223" s="50"/>
      <c r="M223" s="50"/>
      <c r="N223" s="50"/>
      <c r="T223" s="50"/>
    </row>
    <row r="224" spans="12:20" s="48" customFormat="1" hidden="1">
      <c r="L224" s="50"/>
      <c r="M224" s="50"/>
      <c r="N224" s="50"/>
      <c r="T224" s="50"/>
    </row>
    <row r="225" spans="12:20" s="48" customFormat="1" hidden="1">
      <c r="L225" s="50"/>
      <c r="M225" s="50"/>
      <c r="N225" s="50"/>
      <c r="T225" s="50"/>
    </row>
    <row r="226" spans="12:20" s="48" customFormat="1" hidden="1">
      <c r="L226" s="50"/>
      <c r="M226" s="50"/>
      <c r="N226" s="50"/>
      <c r="T226" s="50"/>
    </row>
    <row r="227" spans="12:20" s="48" customFormat="1" hidden="1">
      <c r="L227" s="50"/>
      <c r="M227" s="50"/>
      <c r="N227" s="50"/>
      <c r="T227" s="50"/>
    </row>
    <row r="228" spans="12:20" s="48" customFormat="1" hidden="1">
      <c r="L228" s="50"/>
      <c r="M228" s="50"/>
      <c r="N228" s="50"/>
      <c r="T228" s="50"/>
    </row>
    <row r="229" spans="12:20" s="48" customFormat="1" hidden="1">
      <c r="L229" s="50"/>
      <c r="M229" s="50"/>
      <c r="N229" s="50"/>
      <c r="T229" s="50"/>
    </row>
    <row r="230" spans="12:20" s="48" customFormat="1" hidden="1">
      <c r="L230" s="50"/>
      <c r="M230" s="50"/>
      <c r="N230" s="50"/>
      <c r="T230" s="50"/>
    </row>
    <row r="231" spans="12:20" s="48" customFormat="1" hidden="1">
      <c r="L231" s="50"/>
      <c r="M231" s="50"/>
      <c r="N231" s="50"/>
      <c r="T231" s="50"/>
    </row>
    <row r="232" spans="12:20" s="48" customFormat="1" hidden="1">
      <c r="L232" s="50"/>
      <c r="M232" s="50"/>
      <c r="N232" s="50"/>
      <c r="T232" s="50"/>
    </row>
    <row r="233" spans="12:20" s="48" customFormat="1" hidden="1">
      <c r="L233" s="50"/>
      <c r="M233" s="50"/>
      <c r="N233" s="50"/>
      <c r="T233" s="50"/>
    </row>
    <row r="234" spans="12:20" s="48" customFormat="1" hidden="1">
      <c r="L234" s="50"/>
      <c r="M234" s="50"/>
      <c r="N234" s="50"/>
      <c r="T234" s="50"/>
    </row>
    <row r="235" spans="12:20" s="48" customFormat="1" hidden="1">
      <c r="L235" s="50"/>
      <c r="M235" s="50"/>
      <c r="N235" s="50"/>
      <c r="T235" s="50"/>
    </row>
    <row r="236" spans="12:20" s="48" customFormat="1" hidden="1">
      <c r="L236" s="50"/>
      <c r="M236" s="50"/>
      <c r="N236" s="50"/>
      <c r="T236" s="50"/>
    </row>
    <row r="237" spans="12:20" s="48" customFormat="1" hidden="1">
      <c r="L237" s="50"/>
      <c r="M237" s="50"/>
      <c r="N237" s="50"/>
      <c r="T237" s="50"/>
    </row>
    <row r="238" spans="12:20" s="48" customFormat="1" hidden="1">
      <c r="L238" s="50"/>
      <c r="M238" s="50"/>
      <c r="N238" s="50"/>
      <c r="T238" s="50"/>
    </row>
    <row r="239" spans="12:20" s="48" customFormat="1" hidden="1">
      <c r="L239" s="50"/>
      <c r="M239" s="50"/>
      <c r="N239" s="50"/>
      <c r="T239" s="50"/>
    </row>
    <row r="240" spans="12:20" s="48" customFormat="1" hidden="1">
      <c r="L240" s="50"/>
      <c r="M240" s="50"/>
      <c r="N240" s="50"/>
      <c r="T240" s="50"/>
    </row>
    <row r="241" spans="12:20" s="48" customFormat="1" hidden="1">
      <c r="L241" s="50"/>
      <c r="M241" s="50"/>
      <c r="N241" s="50"/>
      <c r="T241" s="50"/>
    </row>
    <row r="242" spans="12:20" s="48" customFormat="1" hidden="1">
      <c r="L242" s="50"/>
      <c r="M242" s="50"/>
      <c r="N242" s="50"/>
      <c r="T242" s="50"/>
    </row>
    <row r="243" spans="12:20" s="48" customFormat="1" hidden="1">
      <c r="L243" s="50"/>
      <c r="M243" s="50"/>
      <c r="N243" s="50"/>
      <c r="T243" s="50"/>
    </row>
    <row r="244" spans="12:20" s="48" customFormat="1" hidden="1">
      <c r="L244" s="50"/>
      <c r="M244" s="50"/>
      <c r="N244" s="50"/>
      <c r="T244" s="50"/>
    </row>
    <row r="245" spans="12:20" s="48" customFormat="1" hidden="1">
      <c r="L245" s="50"/>
      <c r="M245" s="50"/>
      <c r="N245" s="50"/>
      <c r="T245" s="50"/>
    </row>
    <row r="246" spans="12:20" s="48" customFormat="1" hidden="1">
      <c r="L246" s="50"/>
      <c r="M246" s="50"/>
      <c r="N246" s="50"/>
      <c r="T246" s="50"/>
    </row>
    <row r="247" spans="12:20" s="48" customFormat="1" hidden="1">
      <c r="L247" s="50"/>
      <c r="M247" s="50"/>
      <c r="N247" s="50"/>
      <c r="T247" s="50"/>
    </row>
    <row r="248" spans="12:20" s="48" customFormat="1" hidden="1">
      <c r="L248" s="50"/>
      <c r="M248" s="50"/>
      <c r="N248" s="50"/>
      <c r="T248" s="50"/>
    </row>
    <row r="249" spans="12:20" s="48" customFormat="1" hidden="1">
      <c r="L249" s="50"/>
      <c r="M249" s="50"/>
      <c r="N249" s="50"/>
      <c r="T249" s="50"/>
    </row>
    <row r="250" spans="12:20" s="48" customFormat="1" hidden="1">
      <c r="L250" s="50"/>
      <c r="M250" s="50"/>
      <c r="N250" s="50"/>
      <c r="T250" s="50"/>
    </row>
    <row r="251" spans="12:20" s="48" customFormat="1" hidden="1">
      <c r="L251" s="50"/>
      <c r="M251" s="50"/>
      <c r="N251" s="50"/>
      <c r="T251" s="50"/>
    </row>
    <row r="252" spans="12:20" s="48" customFormat="1" hidden="1">
      <c r="L252" s="50"/>
      <c r="M252" s="50"/>
      <c r="N252" s="50"/>
      <c r="T252" s="50"/>
    </row>
    <row r="253" spans="12:20" s="48" customFormat="1" hidden="1">
      <c r="L253" s="50"/>
      <c r="M253" s="50"/>
      <c r="N253" s="50"/>
      <c r="T253" s="50"/>
    </row>
    <row r="254" spans="12:20" s="48" customFormat="1" hidden="1">
      <c r="L254" s="50"/>
      <c r="M254" s="50"/>
      <c r="N254" s="50"/>
      <c r="T254" s="50"/>
    </row>
    <row r="255" spans="12:20" s="48" customFormat="1" hidden="1">
      <c r="L255" s="50"/>
      <c r="M255" s="50"/>
      <c r="N255" s="50"/>
      <c r="T255" s="50"/>
    </row>
    <row r="256" spans="12:20" s="48" customFormat="1" hidden="1">
      <c r="L256" s="50"/>
      <c r="M256" s="50"/>
      <c r="N256" s="50"/>
      <c r="T256" s="50"/>
    </row>
    <row r="257" spans="12:20" s="48" customFormat="1" hidden="1">
      <c r="L257" s="50"/>
      <c r="M257" s="50"/>
      <c r="N257" s="50"/>
      <c r="T257" s="50"/>
    </row>
    <row r="258" spans="12:20" s="48" customFormat="1" hidden="1">
      <c r="L258" s="50"/>
      <c r="M258" s="50"/>
      <c r="N258" s="50"/>
      <c r="T258" s="50"/>
    </row>
    <row r="259" spans="12:20" s="48" customFormat="1" hidden="1">
      <c r="L259" s="50"/>
      <c r="M259" s="50"/>
      <c r="N259" s="50"/>
      <c r="T259" s="50"/>
    </row>
    <row r="260" spans="12:20" s="48" customFormat="1" hidden="1">
      <c r="L260" s="50"/>
      <c r="M260" s="50"/>
      <c r="N260" s="50"/>
      <c r="T260" s="50"/>
    </row>
    <row r="261" spans="12:20" s="48" customFormat="1" hidden="1">
      <c r="L261" s="50"/>
      <c r="M261" s="50"/>
      <c r="N261" s="50"/>
      <c r="T261" s="50"/>
    </row>
    <row r="262" spans="12:20" s="48" customFormat="1" hidden="1">
      <c r="L262" s="50"/>
      <c r="M262" s="50"/>
      <c r="N262" s="50"/>
      <c r="T262" s="50"/>
    </row>
    <row r="263" spans="12:20" s="48" customFormat="1" hidden="1">
      <c r="L263" s="50"/>
      <c r="M263" s="50"/>
      <c r="N263" s="50"/>
      <c r="T263" s="50"/>
    </row>
    <row r="264" spans="12:20" s="48" customFormat="1" hidden="1">
      <c r="L264" s="50"/>
      <c r="M264" s="50"/>
      <c r="N264" s="50"/>
      <c r="T264" s="50"/>
    </row>
    <row r="265" spans="12:20" s="48" customFormat="1" hidden="1">
      <c r="L265" s="50"/>
      <c r="M265" s="50"/>
      <c r="N265" s="50"/>
      <c r="T265" s="50"/>
    </row>
    <row r="266" spans="12:20" s="48" customFormat="1" hidden="1">
      <c r="L266" s="50"/>
      <c r="M266" s="50"/>
      <c r="N266" s="50"/>
      <c r="T266" s="50"/>
    </row>
    <row r="267" spans="12:20" s="48" customFormat="1" hidden="1">
      <c r="L267" s="50"/>
      <c r="M267" s="50"/>
      <c r="N267" s="50"/>
      <c r="T267" s="50"/>
    </row>
    <row r="268" spans="12:20" s="48" customFormat="1" hidden="1">
      <c r="L268" s="50"/>
      <c r="M268" s="50"/>
      <c r="N268" s="50"/>
      <c r="T268" s="50"/>
    </row>
    <row r="269" spans="12:20" s="48" customFormat="1" hidden="1">
      <c r="L269" s="50"/>
      <c r="M269" s="50"/>
      <c r="N269" s="50"/>
      <c r="T269" s="50"/>
    </row>
    <row r="270" spans="12:20" s="48" customFormat="1" hidden="1">
      <c r="L270" s="50"/>
      <c r="M270" s="50"/>
      <c r="N270" s="50"/>
      <c r="T270" s="50"/>
    </row>
    <row r="271" spans="12:20" s="48" customFormat="1" hidden="1">
      <c r="L271" s="50"/>
      <c r="M271" s="50"/>
      <c r="N271" s="50"/>
      <c r="T271" s="50"/>
    </row>
    <row r="272" spans="12:20" s="48" customFormat="1" hidden="1">
      <c r="L272" s="50"/>
      <c r="M272" s="50"/>
      <c r="N272" s="50"/>
      <c r="T272" s="50"/>
    </row>
    <row r="273" spans="12:20" s="48" customFormat="1" hidden="1">
      <c r="L273" s="50"/>
      <c r="M273" s="50"/>
      <c r="N273" s="50"/>
      <c r="T273" s="50"/>
    </row>
    <row r="274" spans="12:20" s="48" customFormat="1" hidden="1">
      <c r="L274" s="50"/>
      <c r="M274" s="50"/>
      <c r="N274" s="50"/>
      <c r="T274" s="50"/>
    </row>
    <row r="275" spans="12:20" s="48" customFormat="1" hidden="1">
      <c r="L275" s="50"/>
      <c r="M275" s="50"/>
      <c r="N275" s="50"/>
      <c r="T275" s="50"/>
    </row>
    <row r="276" spans="12:20" s="48" customFormat="1" hidden="1">
      <c r="L276" s="50"/>
      <c r="M276" s="50"/>
      <c r="N276" s="50"/>
      <c r="T276" s="50"/>
    </row>
    <row r="277" spans="12:20" s="48" customFormat="1" hidden="1">
      <c r="L277" s="50"/>
      <c r="M277" s="50"/>
      <c r="N277" s="50"/>
      <c r="T277" s="50"/>
    </row>
    <row r="278" spans="12:20" s="48" customFormat="1" hidden="1">
      <c r="L278" s="50"/>
      <c r="M278" s="50"/>
      <c r="N278" s="50"/>
      <c r="T278" s="50"/>
    </row>
    <row r="279" spans="12:20" s="48" customFormat="1" hidden="1">
      <c r="L279" s="50"/>
      <c r="M279" s="50"/>
      <c r="N279" s="50"/>
      <c r="T279" s="50"/>
    </row>
    <row r="280" spans="12:20" s="48" customFormat="1" hidden="1">
      <c r="L280" s="50"/>
      <c r="M280" s="50"/>
      <c r="N280" s="50"/>
      <c r="T280" s="50"/>
    </row>
    <row r="281" spans="12:20" s="48" customFormat="1" hidden="1">
      <c r="L281" s="50"/>
      <c r="M281" s="50"/>
      <c r="N281" s="50"/>
      <c r="T281" s="50"/>
    </row>
    <row r="282" spans="12:20" s="48" customFormat="1" hidden="1">
      <c r="L282" s="50"/>
      <c r="M282" s="50"/>
      <c r="N282" s="50"/>
      <c r="T282" s="50"/>
    </row>
    <row r="283" spans="12:20" s="48" customFormat="1" hidden="1">
      <c r="L283" s="50"/>
      <c r="M283" s="50"/>
      <c r="N283" s="50"/>
      <c r="T283" s="50"/>
    </row>
    <row r="284" spans="12:20" s="48" customFormat="1" hidden="1">
      <c r="L284" s="50"/>
      <c r="M284" s="50"/>
      <c r="N284" s="50"/>
      <c r="T284" s="50"/>
    </row>
    <row r="285" spans="12:20" s="48" customFormat="1" hidden="1">
      <c r="L285" s="50"/>
      <c r="M285" s="50"/>
      <c r="N285" s="50"/>
      <c r="T285" s="50"/>
    </row>
    <row r="286" spans="12:20" s="48" customFormat="1" hidden="1">
      <c r="L286" s="50"/>
      <c r="M286" s="50"/>
      <c r="N286" s="50"/>
      <c r="T286" s="50"/>
    </row>
    <row r="287" spans="12:20" s="48" customFormat="1" hidden="1">
      <c r="L287" s="50"/>
      <c r="M287" s="50"/>
      <c r="N287" s="50"/>
      <c r="T287" s="50"/>
    </row>
    <row r="288" spans="12:20" s="48" customFormat="1" hidden="1">
      <c r="L288" s="50"/>
      <c r="M288" s="50"/>
      <c r="N288" s="50"/>
      <c r="T288" s="50"/>
    </row>
    <row r="289" spans="12:20" s="48" customFormat="1" hidden="1">
      <c r="L289" s="50"/>
      <c r="M289" s="50"/>
      <c r="N289" s="50"/>
      <c r="T289" s="50"/>
    </row>
    <row r="290" spans="12:20" s="48" customFormat="1" hidden="1">
      <c r="L290" s="50"/>
      <c r="M290" s="50"/>
      <c r="N290" s="50"/>
      <c r="T290" s="50"/>
    </row>
    <row r="291" spans="12:20" s="48" customFormat="1" hidden="1">
      <c r="L291" s="50"/>
      <c r="M291" s="50"/>
      <c r="N291" s="50"/>
      <c r="T291" s="50"/>
    </row>
    <row r="292" spans="12:20" s="48" customFormat="1" hidden="1">
      <c r="L292" s="50"/>
      <c r="M292" s="50"/>
      <c r="N292" s="50"/>
      <c r="T292" s="50"/>
    </row>
    <row r="293" spans="12:20" s="48" customFormat="1" hidden="1">
      <c r="L293" s="50"/>
      <c r="M293" s="50"/>
      <c r="N293" s="50"/>
      <c r="T293" s="50"/>
    </row>
    <row r="294" spans="12:20" s="48" customFormat="1" hidden="1">
      <c r="L294" s="50"/>
      <c r="M294" s="50"/>
      <c r="N294" s="50"/>
      <c r="T294" s="50"/>
    </row>
    <row r="295" spans="12:20" s="48" customFormat="1" hidden="1">
      <c r="L295" s="50"/>
      <c r="M295" s="50"/>
      <c r="N295" s="50"/>
      <c r="T295" s="50"/>
    </row>
    <row r="296" spans="12:20" s="48" customFormat="1" hidden="1">
      <c r="L296" s="50"/>
      <c r="M296" s="50"/>
      <c r="N296" s="50"/>
      <c r="T296" s="50"/>
    </row>
    <row r="297" spans="12:20" s="48" customFormat="1" hidden="1">
      <c r="L297" s="50"/>
      <c r="M297" s="50"/>
      <c r="N297" s="50"/>
      <c r="T297" s="50"/>
    </row>
    <row r="298" spans="12:20" s="48" customFormat="1" hidden="1">
      <c r="L298" s="50"/>
      <c r="M298" s="50"/>
      <c r="N298" s="50"/>
      <c r="T298" s="50"/>
    </row>
    <row r="299" spans="12:20" s="48" customFormat="1" hidden="1">
      <c r="L299" s="50"/>
      <c r="M299" s="50"/>
      <c r="N299" s="50"/>
      <c r="T299" s="50"/>
    </row>
    <row r="300" spans="12:20" s="48" customFormat="1" hidden="1">
      <c r="L300" s="50"/>
      <c r="M300" s="50"/>
      <c r="N300" s="50"/>
      <c r="T300" s="50"/>
    </row>
    <row r="301" spans="12:20" s="48" customFormat="1" hidden="1">
      <c r="L301" s="50"/>
      <c r="M301" s="50"/>
      <c r="N301" s="50"/>
      <c r="T301" s="50"/>
    </row>
    <row r="302" spans="12:20" s="48" customFormat="1" hidden="1">
      <c r="L302" s="50"/>
      <c r="M302" s="50"/>
      <c r="N302" s="50"/>
      <c r="T302" s="50"/>
    </row>
    <row r="303" spans="12:20" s="48" customFormat="1" hidden="1">
      <c r="L303" s="50"/>
      <c r="M303" s="50"/>
      <c r="N303" s="50"/>
      <c r="T303" s="50"/>
    </row>
    <row r="304" spans="12:20" s="48" customFormat="1" hidden="1">
      <c r="L304" s="50"/>
      <c r="M304" s="50"/>
      <c r="N304" s="50"/>
      <c r="T304" s="50"/>
    </row>
    <row r="305" spans="12:20" s="48" customFormat="1" hidden="1">
      <c r="L305" s="50"/>
      <c r="M305" s="50"/>
      <c r="N305" s="50"/>
      <c r="T305" s="50"/>
    </row>
    <row r="306" spans="12:20" s="48" customFormat="1" hidden="1">
      <c r="L306" s="50"/>
      <c r="M306" s="50"/>
      <c r="N306" s="50"/>
      <c r="T306" s="50"/>
    </row>
    <row r="307" spans="12:20" s="48" customFormat="1" hidden="1">
      <c r="L307" s="50"/>
      <c r="M307" s="50"/>
      <c r="N307" s="50"/>
      <c r="T307" s="50"/>
    </row>
    <row r="308" spans="12:20" s="48" customFormat="1" hidden="1">
      <c r="L308" s="50"/>
      <c r="M308" s="50"/>
      <c r="N308" s="50"/>
      <c r="T308" s="50"/>
    </row>
    <row r="309" spans="12:20" s="48" customFormat="1" hidden="1">
      <c r="L309" s="50"/>
      <c r="M309" s="50"/>
      <c r="N309" s="50"/>
      <c r="T309" s="50"/>
    </row>
    <row r="310" spans="12:20" s="48" customFormat="1" hidden="1">
      <c r="L310" s="50"/>
      <c r="M310" s="50"/>
      <c r="N310" s="50"/>
      <c r="T310" s="50"/>
    </row>
    <row r="311" spans="12:20" s="48" customFormat="1" hidden="1">
      <c r="L311" s="50"/>
      <c r="M311" s="50"/>
      <c r="N311" s="50"/>
      <c r="T311" s="50"/>
    </row>
    <row r="312" spans="12:20" s="48" customFormat="1" hidden="1">
      <c r="L312" s="50"/>
      <c r="M312" s="50"/>
      <c r="N312" s="50"/>
      <c r="T312" s="50"/>
    </row>
    <row r="313" spans="12:20" s="48" customFormat="1" hidden="1">
      <c r="L313" s="50"/>
      <c r="M313" s="50"/>
      <c r="N313" s="50"/>
      <c r="T313" s="50"/>
    </row>
    <row r="314" spans="12:20" s="48" customFormat="1" hidden="1">
      <c r="L314" s="50"/>
      <c r="M314" s="50"/>
      <c r="N314" s="50"/>
      <c r="T314" s="50"/>
    </row>
    <row r="315" spans="12:20" s="48" customFormat="1" hidden="1">
      <c r="L315" s="50"/>
      <c r="M315" s="50"/>
      <c r="N315" s="50"/>
      <c r="T315" s="50"/>
    </row>
    <row r="316" spans="12:20" s="48" customFormat="1" hidden="1">
      <c r="L316" s="50"/>
      <c r="M316" s="50"/>
      <c r="N316" s="50"/>
      <c r="T316" s="50"/>
    </row>
    <row r="317" spans="12:20" s="48" customFormat="1" hidden="1">
      <c r="L317" s="50"/>
      <c r="M317" s="50"/>
      <c r="N317" s="50"/>
      <c r="T317" s="50"/>
    </row>
    <row r="318" spans="12:20" s="48" customFormat="1" hidden="1">
      <c r="L318" s="50"/>
      <c r="M318" s="50"/>
      <c r="N318" s="50"/>
      <c r="T318" s="50"/>
    </row>
    <row r="319" spans="12:20" s="48" customFormat="1" hidden="1">
      <c r="L319" s="50"/>
      <c r="M319" s="50"/>
      <c r="N319" s="50"/>
      <c r="T319" s="50"/>
    </row>
    <row r="320" spans="12:20" s="48" customFormat="1" hidden="1">
      <c r="L320" s="50"/>
      <c r="M320" s="50"/>
      <c r="N320" s="50"/>
      <c r="T320" s="50"/>
    </row>
    <row r="321" spans="12:20" s="48" customFormat="1" hidden="1">
      <c r="L321" s="50"/>
      <c r="M321" s="50"/>
      <c r="N321" s="50"/>
      <c r="T321" s="50"/>
    </row>
    <row r="322" spans="12:20" s="48" customFormat="1" hidden="1">
      <c r="L322" s="50"/>
      <c r="M322" s="50"/>
      <c r="N322" s="50"/>
      <c r="T322" s="50"/>
    </row>
    <row r="323" spans="12:20" s="48" customFormat="1" hidden="1">
      <c r="L323" s="50"/>
      <c r="M323" s="50"/>
      <c r="N323" s="50"/>
      <c r="T323" s="50"/>
    </row>
    <row r="324" spans="12:20" s="48" customFormat="1" hidden="1">
      <c r="L324" s="50"/>
      <c r="M324" s="50"/>
      <c r="N324" s="50"/>
      <c r="T324" s="50"/>
    </row>
    <row r="325" spans="12:20" s="48" customFormat="1" hidden="1">
      <c r="L325" s="50"/>
      <c r="M325" s="50"/>
      <c r="N325" s="50"/>
      <c r="T325" s="50"/>
    </row>
    <row r="326" spans="12:20" s="48" customFormat="1" hidden="1">
      <c r="L326" s="50"/>
      <c r="M326" s="50"/>
      <c r="N326" s="50"/>
      <c r="T326" s="50"/>
    </row>
    <row r="327" spans="12:20" s="48" customFormat="1" hidden="1">
      <c r="L327" s="50"/>
      <c r="M327" s="50"/>
      <c r="N327" s="50"/>
      <c r="T327" s="50"/>
    </row>
    <row r="328" spans="12:20" s="48" customFormat="1" hidden="1">
      <c r="L328" s="50"/>
      <c r="M328" s="50"/>
      <c r="N328" s="50"/>
      <c r="T328" s="50"/>
    </row>
    <row r="329" spans="12:20" s="48" customFormat="1" hidden="1">
      <c r="L329" s="50"/>
      <c r="M329" s="50"/>
      <c r="N329" s="50"/>
      <c r="T329" s="50"/>
    </row>
    <row r="330" spans="12:20" s="48" customFormat="1" hidden="1">
      <c r="L330" s="50"/>
      <c r="M330" s="50"/>
      <c r="N330" s="50"/>
      <c r="T330" s="50"/>
    </row>
    <row r="331" spans="12:20" s="48" customFormat="1" hidden="1">
      <c r="L331" s="50"/>
      <c r="M331" s="50"/>
      <c r="N331" s="50"/>
      <c r="T331" s="50"/>
    </row>
    <row r="332" spans="12:20" s="48" customFormat="1" hidden="1">
      <c r="L332" s="50"/>
      <c r="M332" s="50"/>
      <c r="N332" s="50"/>
      <c r="T332" s="50"/>
    </row>
    <row r="333" spans="12:20" s="48" customFormat="1" hidden="1">
      <c r="L333" s="50"/>
      <c r="M333" s="50"/>
      <c r="N333" s="50"/>
      <c r="T333" s="50"/>
    </row>
    <row r="334" spans="12:20" s="48" customFormat="1" hidden="1">
      <c r="L334" s="50"/>
      <c r="M334" s="50"/>
      <c r="N334" s="50"/>
      <c r="T334" s="50"/>
    </row>
    <row r="335" spans="12:20" s="48" customFormat="1" hidden="1">
      <c r="L335" s="50"/>
      <c r="M335" s="50"/>
      <c r="N335" s="50"/>
      <c r="T335" s="50"/>
    </row>
    <row r="336" spans="12:20" s="48" customFormat="1" hidden="1">
      <c r="L336" s="50"/>
      <c r="M336" s="50"/>
      <c r="N336" s="50"/>
      <c r="T336" s="50"/>
    </row>
    <row r="337" spans="12:20" s="48" customFormat="1" hidden="1">
      <c r="L337" s="50"/>
      <c r="M337" s="50"/>
      <c r="N337" s="50"/>
      <c r="T337" s="50"/>
    </row>
    <row r="338" spans="12:20" s="48" customFormat="1" hidden="1">
      <c r="L338" s="50"/>
      <c r="M338" s="50"/>
      <c r="N338" s="50"/>
      <c r="T338" s="50"/>
    </row>
    <row r="339" spans="12:20" s="48" customFormat="1" hidden="1">
      <c r="L339" s="50"/>
      <c r="M339" s="50"/>
      <c r="N339" s="50"/>
      <c r="T339" s="50"/>
    </row>
    <row r="340" spans="12:20" s="48" customFormat="1" hidden="1">
      <c r="L340" s="50"/>
      <c r="M340" s="50"/>
      <c r="N340" s="50"/>
      <c r="T340" s="50"/>
    </row>
    <row r="341" spans="12:20" s="48" customFormat="1" hidden="1">
      <c r="L341" s="50"/>
      <c r="M341" s="50"/>
      <c r="N341" s="50"/>
      <c r="T341" s="50"/>
    </row>
    <row r="342" spans="12:20" s="48" customFormat="1" hidden="1">
      <c r="L342" s="50"/>
      <c r="M342" s="50"/>
      <c r="N342" s="50"/>
      <c r="T342" s="50"/>
    </row>
    <row r="343" spans="12:20" s="48" customFormat="1" hidden="1">
      <c r="L343" s="50"/>
      <c r="M343" s="50"/>
      <c r="N343" s="50"/>
      <c r="T343" s="50"/>
    </row>
    <row r="344" spans="12:20" s="48" customFormat="1" hidden="1">
      <c r="L344" s="50"/>
      <c r="M344" s="50"/>
      <c r="N344" s="50"/>
      <c r="T344" s="50"/>
    </row>
    <row r="345" spans="12:20" s="48" customFormat="1" hidden="1">
      <c r="L345" s="50"/>
      <c r="M345" s="50"/>
      <c r="N345" s="50"/>
      <c r="T345" s="50"/>
    </row>
    <row r="346" spans="12:20" s="48" customFormat="1" hidden="1">
      <c r="L346" s="50"/>
      <c r="M346" s="50"/>
      <c r="N346" s="50"/>
      <c r="T346" s="50"/>
    </row>
    <row r="347" spans="12:20" s="48" customFormat="1" hidden="1">
      <c r="L347" s="50"/>
      <c r="M347" s="50"/>
      <c r="N347" s="50"/>
      <c r="T347" s="50"/>
    </row>
    <row r="348" spans="12:20" s="48" customFormat="1" hidden="1">
      <c r="L348" s="50"/>
      <c r="M348" s="50"/>
      <c r="N348" s="50"/>
      <c r="T348" s="50"/>
    </row>
    <row r="349" spans="12:20" s="48" customFormat="1" hidden="1">
      <c r="L349" s="50"/>
      <c r="M349" s="50"/>
      <c r="N349" s="50"/>
      <c r="T349" s="50"/>
    </row>
    <row r="350" spans="12:20" s="48" customFormat="1" hidden="1">
      <c r="L350" s="50"/>
      <c r="M350" s="50"/>
      <c r="N350" s="50"/>
      <c r="T350" s="50"/>
    </row>
    <row r="351" spans="12:20" s="48" customFormat="1" hidden="1">
      <c r="L351" s="50"/>
      <c r="M351" s="50"/>
      <c r="N351" s="50"/>
      <c r="T351" s="50"/>
    </row>
    <row r="352" spans="12:20" s="48" customFormat="1" hidden="1">
      <c r="L352" s="50"/>
      <c r="M352" s="50"/>
      <c r="N352" s="50"/>
      <c r="T352" s="50"/>
    </row>
    <row r="353" spans="12:20" s="48" customFormat="1" hidden="1">
      <c r="L353" s="50"/>
      <c r="M353" s="50"/>
      <c r="N353" s="50"/>
      <c r="T353" s="50"/>
    </row>
    <row r="354" spans="12:20" s="48" customFormat="1" hidden="1">
      <c r="L354" s="50"/>
      <c r="M354" s="50"/>
      <c r="N354" s="50"/>
      <c r="T354" s="50"/>
    </row>
    <row r="355" spans="12:20" s="48" customFormat="1" hidden="1">
      <c r="L355" s="50"/>
      <c r="M355" s="50"/>
      <c r="N355" s="50"/>
      <c r="T355" s="50"/>
    </row>
    <row r="356" spans="12:20" s="48" customFormat="1" hidden="1">
      <c r="L356" s="50"/>
      <c r="M356" s="50"/>
      <c r="N356" s="50"/>
      <c r="T356" s="50"/>
    </row>
    <row r="357" spans="12:20" s="48" customFormat="1" hidden="1">
      <c r="L357" s="50"/>
      <c r="M357" s="50"/>
      <c r="N357" s="50"/>
      <c r="T357" s="50"/>
    </row>
    <row r="358" spans="12:20" s="48" customFormat="1" hidden="1">
      <c r="L358" s="50"/>
      <c r="M358" s="50"/>
      <c r="N358" s="50"/>
      <c r="T358" s="50"/>
    </row>
    <row r="359" spans="12:20" s="48" customFormat="1" hidden="1">
      <c r="L359" s="50"/>
      <c r="M359" s="50"/>
      <c r="N359" s="50"/>
      <c r="T359" s="50"/>
    </row>
    <row r="360" spans="12:20" s="48" customFormat="1" hidden="1">
      <c r="L360" s="50"/>
      <c r="M360" s="50"/>
      <c r="N360" s="50"/>
      <c r="T360" s="50"/>
    </row>
    <row r="361" spans="12:20" s="48" customFormat="1" hidden="1">
      <c r="L361" s="50"/>
      <c r="M361" s="50"/>
      <c r="N361" s="50"/>
      <c r="T361" s="50"/>
    </row>
    <row r="362" spans="12:20" s="48" customFormat="1" hidden="1">
      <c r="L362" s="50"/>
      <c r="M362" s="50"/>
      <c r="N362" s="50"/>
      <c r="T362" s="50"/>
    </row>
    <row r="363" spans="12:20" s="48" customFormat="1" hidden="1">
      <c r="L363" s="50"/>
      <c r="M363" s="50"/>
      <c r="N363" s="50"/>
      <c r="T363" s="50"/>
    </row>
    <row r="364" spans="12:20" s="48" customFormat="1" hidden="1">
      <c r="L364" s="50"/>
      <c r="M364" s="50"/>
      <c r="N364" s="50"/>
      <c r="T364" s="50"/>
    </row>
    <row r="365" spans="12:20" s="48" customFormat="1" hidden="1">
      <c r="L365" s="50"/>
      <c r="M365" s="50"/>
      <c r="N365" s="50"/>
      <c r="T365" s="50"/>
    </row>
    <row r="366" spans="12:20" s="48" customFormat="1" hidden="1">
      <c r="L366" s="50"/>
      <c r="M366" s="50"/>
      <c r="N366" s="50"/>
      <c r="T366" s="50"/>
    </row>
    <row r="367" spans="12:20" s="48" customFormat="1" hidden="1">
      <c r="L367" s="50"/>
      <c r="M367" s="50"/>
      <c r="N367" s="50"/>
      <c r="T367" s="50"/>
    </row>
    <row r="368" spans="12:20" s="48" customFormat="1" hidden="1">
      <c r="L368" s="50"/>
      <c r="M368" s="50"/>
      <c r="N368" s="50"/>
      <c r="T368" s="50"/>
    </row>
    <row r="369" spans="12:20" s="48" customFormat="1" hidden="1">
      <c r="L369" s="50"/>
      <c r="M369" s="50"/>
      <c r="N369" s="50"/>
      <c r="T369" s="50"/>
    </row>
    <row r="370" spans="12:20" s="48" customFormat="1" hidden="1">
      <c r="L370" s="50"/>
      <c r="M370" s="50"/>
      <c r="N370" s="50"/>
      <c r="T370" s="50"/>
    </row>
    <row r="371" spans="12:20" s="48" customFormat="1" hidden="1">
      <c r="L371" s="50"/>
      <c r="M371" s="50"/>
      <c r="N371" s="50"/>
      <c r="T371" s="50"/>
    </row>
    <row r="372" spans="12:20" s="48" customFormat="1" hidden="1">
      <c r="L372" s="50"/>
      <c r="M372" s="50"/>
      <c r="N372" s="50"/>
      <c r="T372" s="50"/>
    </row>
    <row r="373" spans="12:20" s="48" customFormat="1" hidden="1">
      <c r="L373" s="50"/>
      <c r="M373" s="50"/>
      <c r="N373" s="50"/>
      <c r="T373" s="50"/>
    </row>
    <row r="374" spans="12:20" s="48" customFormat="1" hidden="1">
      <c r="L374" s="50"/>
      <c r="M374" s="50"/>
      <c r="N374" s="50"/>
      <c r="T374" s="50"/>
    </row>
    <row r="375" spans="12:20" s="48" customFormat="1" hidden="1">
      <c r="L375" s="50"/>
      <c r="M375" s="50"/>
      <c r="N375" s="50"/>
      <c r="T375" s="50"/>
    </row>
    <row r="376" spans="12:20" s="48" customFormat="1" hidden="1">
      <c r="L376" s="50"/>
      <c r="M376" s="50"/>
      <c r="N376" s="50"/>
      <c r="T376" s="50"/>
    </row>
    <row r="377" spans="12:20" s="48" customFormat="1" hidden="1">
      <c r="L377" s="50"/>
      <c r="M377" s="50"/>
      <c r="N377" s="50"/>
      <c r="T377" s="50"/>
    </row>
    <row r="378" spans="12:20" s="48" customFormat="1" hidden="1">
      <c r="L378" s="50"/>
      <c r="M378" s="50"/>
      <c r="N378" s="50"/>
      <c r="T378" s="50"/>
    </row>
    <row r="379" spans="12:20" s="48" customFormat="1" hidden="1">
      <c r="L379" s="50"/>
      <c r="M379" s="50"/>
      <c r="N379" s="50"/>
      <c r="T379" s="50"/>
    </row>
    <row r="380" spans="12:20" s="48" customFormat="1" hidden="1">
      <c r="L380" s="50"/>
      <c r="M380" s="50"/>
      <c r="N380" s="50"/>
      <c r="T380" s="50"/>
    </row>
    <row r="381" spans="12:20" s="48" customFormat="1" hidden="1">
      <c r="L381" s="50"/>
      <c r="M381" s="50"/>
      <c r="N381" s="50"/>
      <c r="T381" s="50"/>
    </row>
    <row r="382" spans="12:20" s="48" customFormat="1" hidden="1">
      <c r="L382" s="50"/>
      <c r="M382" s="50"/>
      <c r="N382" s="50"/>
      <c r="T382" s="50"/>
    </row>
    <row r="383" spans="12:20" s="48" customFormat="1" hidden="1">
      <c r="L383" s="50"/>
      <c r="M383" s="50"/>
      <c r="N383" s="50"/>
      <c r="T383" s="50"/>
    </row>
    <row r="384" spans="12:20" s="48" customFormat="1" hidden="1">
      <c r="L384" s="50"/>
      <c r="M384" s="50"/>
      <c r="N384" s="50"/>
      <c r="T384" s="50"/>
    </row>
    <row r="385" spans="12:20" s="48" customFormat="1" hidden="1">
      <c r="L385" s="50"/>
      <c r="M385" s="50"/>
      <c r="N385" s="50"/>
      <c r="T385" s="50"/>
    </row>
    <row r="386" spans="12:20" s="48" customFormat="1" hidden="1">
      <c r="L386" s="50"/>
      <c r="M386" s="50"/>
      <c r="N386" s="50"/>
      <c r="T386" s="50"/>
    </row>
    <row r="387" spans="12:20" s="48" customFormat="1" hidden="1">
      <c r="L387" s="50"/>
      <c r="M387" s="50"/>
      <c r="N387" s="50"/>
      <c r="T387" s="50"/>
    </row>
    <row r="388" spans="12:20" s="48" customFormat="1" hidden="1">
      <c r="L388" s="50"/>
      <c r="M388" s="50"/>
      <c r="N388" s="50"/>
      <c r="T388" s="50"/>
    </row>
    <row r="389" spans="12:20" s="48" customFormat="1" hidden="1">
      <c r="L389" s="50"/>
      <c r="M389" s="50"/>
      <c r="N389" s="50"/>
      <c r="T389" s="50"/>
    </row>
    <row r="390" spans="12:20" s="48" customFormat="1" hidden="1">
      <c r="L390" s="50"/>
      <c r="M390" s="50"/>
      <c r="N390" s="50"/>
      <c r="T390" s="50"/>
    </row>
    <row r="391" spans="12:20" s="48" customFormat="1" hidden="1">
      <c r="L391" s="50"/>
      <c r="M391" s="50"/>
      <c r="N391" s="50"/>
      <c r="T391" s="50"/>
    </row>
    <row r="392" spans="12:20" s="48" customFormat="1" hidden="1">
      <c r="L392" s="50"/>
      <c r="M392" s="50"/>
      <c r="N392" s="50"/>
      <c r="T392" s="50"/>
    </row>
    <row r="393" spans="12:20" s="48" customFormat="1" hidden="1">
      <c r="L393" s="50"/>
      <c r="M393" s="50"/>
      <c r="N393" s="50"/>
      <c r="T393" s="50"/>
    </row>
    <row r="394" spans="12:20" s="48" customFormat="1" hidden="1">
      <c r="L394" s="50"/>
      <c r="M394" s="50"/>
      <c r="N394" s="50"/>
      <c r="T394" s="50"/>
    </row>
    <row r="395" spans="12:20" s="48" customFormat="1" hidden="1">
      <c r="L395" s="50"/>
      <c r="M395" s="50"/>
      <c r="N395" s="50"/>
      <c r="T395" s="50"/>
    </row>
    <row r="396" spans="12:20" s="48" customFormat="1" hidden="1">
      <c r="L396" s="50"/>
      <c r="M396" s="50"/>
      <c r="N396" s="50"/>
      <c r="T396" s="50"/>
    </row>
    <row r="397" spans="12:20" s="48" customFormat="1" hidden="1">
      <c r="L397" s="50"/>
      <c r="M397" s="50"/>
      <c r="N397" s="50"/>
      <c r="T397" s="50"/>
    </row>
    <row r="398" spans="12:20" s="48" customFormat="1" hidden="1">
      <c r="L398" s="50"/>
      <c r="M398" s="50"/>
      <c r="N398" s="50"/>
      <c r="T398" s="50"/>
    </row>
    <row r="399" spans="12:20" s="48" customFormat="1" hidden="1">
      <c r="L399" s="50"/>
      <c r="M399" s="50"/>
      <c r="N399" s="50"/>
      <c r="T399" s="50"/>
    </row>
    <row r="400" spans="12:20" s="48" customFormat="1" hidden="1">
      <c r="L400" s="50"/>
      <c r="M400" s="50"/>
      <c r="N400" s="50"/>
      <c r="T400" s="50"/>
    </row>
    <row r="401" spans="12:20" s="48" customFormat="1" hidden="1">
      <c r="L401" s="50"/>
      <c r="M401" s="50"/>
      <c r="N401" s="50"/>
      <c r="T401" s="50"/>
    </row>
    <row r="402" spans="12:20" s="48" customFormat="1" hidden="1">
      <c r="L402" s="50"/>
      <c r="M402" s="50"/>
      <c r="N402" s="50"/>
      <c r="T402" s="50"/>
    </row>
    <row r="403" spans="12:20" s="48" customFormat="1" hidden="1">
      <c r="L403" s="50"/>
      <c r="M403" s="50"/>
      <c r="N403" s="50"/>
      <c r="T403" s="50"/>
    </row>
    <row r="404" spans="12:20" s="48" customFormat="1" hidden="1">
      <c r="L404" s="50"/>
      <c r="M404" s="50"/>
      <c r="N404" s="50"/>
      <c r="T404" s="50"/>
    </row>
    <row r="405" spans="12:20" s="48" customFormat="1" hidden="1">
      <c r="L405" s="50"/>
      <c r="M405" s="50"/>
      <c r="N405" s="50"/>
      <c r="T405" s="50"/>
    </row>
    <row r="406" spans="12:20" s="48" customFormat="1" hidden="1">
      <c r="L406" s="50"/>
      <c r="M406" s="50"/>
      <c r="N406" s="50"/>
      <c r="T406" s="50"/>
    </row>
    <row r="407" spans="12:20" s="48" customFormat="1" hidden="1">
      <c r="L407" s="50"/>
      <c r="M407" s="50"/>
      <c r="N407" s="50"/>
      <c r="T407" s="50"/>
    </row>
    <row r="408" spans="12:20" s="48" customFormat="1" hidden="1">
      <c r="L408" s="50"/>
      <c r="M408" s="50"/>
      <c r="N408" s="50"/>
      <c r="T408" s="50"/>
    </row>
    <row r="409" spans="12:20" s="48" customFormat="1" hidden="1">
      <c r="L409" s="50"/>
      <c r="M409" s="50"/>
      <c r="N409" s="50"/>
      <c r="T409" s="50"/>
    </row>
    <row r="410" spans="12:20" s="48" customFormat="1" hidden="1">
      <c r="L410" s="50"/>
      <c r="M410" s="50"/>
      <c r="N410" s="50"/>
      <c r="T410" s="50"/>
    </row>
    <row r="411" spans="12:20" s="48" customFormat="1" hidden="1">
      <c r="L411" s="50"/>
      <c r="M411" s="50"/>
      <c r="N411" s="50"/>
      <c r="T411" s="50"/>
    </row>
    <row r="412" spans="12:20" s="48" customFormat="1" hidden="1">
      <c r="L412" s="50"/>
      <c r="M412" s="50"/>
      <c r="N412" s="50"/>
      <c r="T412" s="50"/>
    </row>
    <row r="413" spans="12:20" s="48" customFormat="1" hidden="1">
      <c r="L413" s="50"/>
      <c r="M413" s="50"/>
      <c r="N413" s="50"/>
      <c r="T413" s="50"/>
    </row>
    <row r="414" spans="12:20" s="48" customFormat="1" hidden="1">
      <c r="L414" s="50"/>
      <c r="M414" s="50"/>
      <c r="N414" s="50"/>
      <c r="T414" s="50"/>
    </row>
    <row r="415" spans="12:20" s="48" customFormat="1" hidden="1">
      <c r="L415" s="50"/>
      <c r="M415" s="50"/>
      <c r="N415" s="50"/>
      <c r="T415" s="50"/>
    </row>
    <row r="416" spans="12:20" s="48" customFormat="1" hidden="1">
      <c r="L416" s="50"/>
      <c r="M416" s="50"/>
      <c r="N416" s="50"/>
      <c r="T416" s="50"/>
    </row>
    <row r="417" spans="12:20" s="48" customFormat="1" hidden="1">
      <c r="L417" s="50"/>
      <c r="M417" s="50"/>
      <c r="N417" s="50"/>
      <c r="T417" s="50"/>
    </row>
    <row r="418" spans="12:20" s="48" customFormat="1" hidden="1">
      <c r="L418" s="50"/>
      <c r="M418" s="50"/>
      <c r="N418" s="50"/>
      <c r="T418" s="50"/>
    </row>
    <row r="419" spans="12:20" s="48" customFormat="1" hidden="1">
      <c r="L419" s="50"/>
      <c r="M419" s="50"/>
      <c r="N419" s="50"/>
      <c r="T419" s="50"/>
    </row>
    <row r="420" spans="12:20" s="48" customFormat="1" hidden="1">
      <c r="L420" s="50"/>
      <c r="M420" s="50"/>
      <c r="N420" s="50"/>
      <c r="T420" s="50"/>
    </row>
    <row r="421" spans="12:20" s="48" customFormat="1" hidden="1">
      <c r="L421" s="50"/>
      <c r="M421" s="50"/>
      <c r="N421" s="50"/>
      <c r="T421" s="50"/>
    </row>
    <row r="422" spans="12:20" s="48" customFormat="1" hidden="1">
      <c r="L422" s="50"/>
      <c r="M422" s="50"/>
      <c r="N422" s="50"/>
      <c r="T422" s="50"/>
    </row>
    <row r="423" spans="12:20" s="48" customFormat="1" hidden="1">
      <c r="L423" s="50"/>
      <c r="M423" s="50"/>
      <c r="N423" s="50"/>
      <c r="T423" s="50"/>
    </row>
    <row r="424" spans="12:20" s="48" customFormat="1" hidden="1">
      <c r="L424" s="50"/>
      <c r="M424" s="50"/>
      <c r="N424" s="50"/>
      <c r="T424" s="50"/>
    </row>
    <row r="425" spans="12:20" s="48" customFormat="1" hidden="1">
      <c r="L425" s="50"/>
      <c r="M425" s="50"/>
      <c r="N425" s="50"/>
      <c r="T425" s="50"/>
    </row>
    <row r="426" spans="12:20" s="48" customFormat="1" hidden="1">
      <c r="L426" s="50"/>
      <c r="M426" s="50"/>
      <c r="N426" s="50"/>
      <c r="T426" s="50"/>
    </row>
    <row r="427" spans="12:20" s="48" customFormat="1" hidden="1">
      <c r="L427" s="50"/>
      <c r="M427" s="50"/>
      <c r="N427" s="50"/>
      <c r="T427" s="50"/>
    </row>
    <row r="428" spans="12:20" s="48" customFormat="1" hidden="1">
      <c r="L428" s="50"/>
      <c r="M428" s="50"/>
      <c r="N428" s="50"/>
      <c r="T428" s="50"/>
    </row>
    <row r="429" spans="12:20" s="48" customFormat="1" hidden="1">
      <c r="L429" s="50"/>
      <c r="M429" s="50"/>
      <c r="N429" s="50"/>
      <c r="T429" s="50"/>
    </row>
    <row r="430" spans="12:20" s="48" customFormat="1" hidden="1">
      <c r="L430" s="50"/>
      <c r="M430" s="50"/>
      <c r="N430" s="50"/>
      <c r="T430" s="50"/>
    </row>
    <row r="431" spans="12:20" s="48" customFormat="1" hidden="1">
      <c r="L431" s="50"/>
      <c r="M431" s="50"/>
      <c r="N431" s="50"/>
      <c r="T431" s="50"/>
    </row>
    <row r="432" spans="12:20" s="48" customFormat="1" hidden="1">
      <c r="L432" s="50"/>
      <c r="M432" s="50"/>
      <c r="N432" s="50"/>
      <c r="T432" s="50"/>
    </row>
    <row r="433" spans="12:20" s="48" customFormat="1" hidden="1">
      <c r="L433" s="50"/>
      <c r="M433" s="50"/>
      <c r="N433" s="50"/>
      <c r="T433" s="50"/>
    </row>
    <row r="434" spans="12:20" s="48" customFormat="1" hidden="1">
      <c r="L434" s="50"/>
      <c r="M434" s="50"/>
      <c r="N434" s="50"/>
      <c r="T434" s="50"/>
    </row>
    <row r="435" spans="12:20" s="48" customFormat="1" hidden="1">
      <c r="L435" s="50"/>
      <c r="M435" s="50"/>
      <c r="N435" s="50"/>
      <c r="T435" s="50"/>
    </row>
    <row r="436" spans="12:20" s="48" customFormat="1" hidden="1">
      <c r="L436" s="50"/>
      <c r="M436" s="50"/>
      <c r="N436" s="50"/>
      <c r="T436" s="50"/>
    </row>
    <row r="437" spans="12:20" s="48" customFormat="1" hidden="1">
      <c r="L437" s="50"/>
      <c r="M437" s="50"/>
      <c r="N437" s="50"/>
      <c r="T437" s="50"/>
    </row>
    <row r="438" spans="12:20" s="48" customFormat="1" hidden="1">
      <c r="L438" s="50"/>
      <c r="M438" s="50"/>
      <c r="N438" s="50"/>
      <c r="T438" s="50"/>
    </row>
    <row r="439" spans="12:20" s="48" customFormat="1" hidden="1">
      <c r="L439" s="50"/>
      <c r="M439" s="50"/>
      <c r="N439" s="50"/>
      <c r="T439" s="50"/>
    </row>
    <row r="440" spans="12:20" s="48" customFormat="1" hidden="1">
      <c r="L440" s="50"/>
      <c r="M440" s="50"/>
      <c r="N440" s="50"/>
      <c r="T440" s="50"/>
    </row>
    <row r="441" spans="12:20" s="48" customFormat="1" hidden="1">
      <c r="L441" s="50"/>
      <c r="M441" s="50"/>
      <c r="N441" s="50"/>
      <c r="T441" s="50"/>
    </row>
    <row r="442" spans="12:20" s="48" customFormat="1" hidden="1">
      <c r="L442" s="50"/>
      <c r="M442" s="50"/>
      <c r="N442" s="50"/>
      <c r="T442" s="50"/>
    </row>
    <row r="443" spans="12:20" s="48" customFormat="1" hidden="1">
      <c r="L443" s="50"/>
      <c r="M443" s="50"/>
      <c r="N443" s="50"/>
      <c r="T443" s="50"/>
    </row>
    <row r="444" spans="12:20" s="48" customFormat="1" hidden="1">
      <c r="L444" s="50"/>
      <c r="M444" s="50"/>
      <c r="N444" s="50"/>
      <c r="T444" s="50"/>
    </row>
    <row r="445" spans="12:20" s="48" customFormat="1" hidden="1">
      <c r="L445" s="50"/>
      <c r="M445" s="50"/>
      <c r="N445" s="50"/>
      <c r="T445" s="50"/>
    </row>
    <row r="446" spans="12:20" s="48" customFormat="1" hidden="1">
      <c r="L446" s="50"/>
      <c r="M446" s="50"/>
      <c r="N446" s="50"/>
      <c r="T446" s="50"/>
    </row>
    <row r="447" spans="12:20" s="48" customFormat="1" hidden="1">
      <c r="L447" s="50"/>
      <c r="M447" s="50"/>
      <c r="N447" s="50"/>
      <c r="T447" s="50"/>
    </row>
    <row r="448" spans="12:20" s="48" customFormat="1" hidden="1">
      <c r="L448" s="50"/>
      <c r="M448" s="50"/>
      <c r="N448" s="50"/>
      <c r="T448" s="50"/>
    </row>
    <row r="449" spans="12:20" s="48" customFormat="1" hidden="1">
      <c r="L449" s="50"/>
      <c r="M449" s="50"/>
      <c r="N449" s="50"/>
      <c r="T449" s="50"/>
    </row>
    <row r="450" spans="12:20" s="48" customFormat="1" hidden="1">
      <c r="L450" s="50"/>
      <c r="M450" s="50"/>
      <c r="N450" s="50"/>
      <c r="T450" s="50"/>
    </row>
    <row r="451" spans="12:20" s="48" customFormat="1" hidden="1">
      <c r="L451" s="50"/>
      <c r="M451" s="50"/>
      <c r="N451" s="50"/>
      <c r="T451" s="50"/>
    </row>
    <row r="452" spans="12:20" s="48" customFormat="1" hidden="1">
      <c r="L452" s="50"/>
      <c r="M452" s="50"/>
      <c r="N452" s="50"/>
      <c r="T452" s="50"/>
    </row>
    <row r="453" spans="12:20" s="48" customFormat="1" hidden="1">
      <c r="L453" s="50"/>
      <c r="M453" s="50"/>
      <c r="N453" s="50"/>
      <c r="T453" s="50"/>
    </row>
    <row r="454" spans="12:20" s="48" customFormat="1" hidden="1">
      <c r="L454" s="50"/>
      <c r="M454" s="50"/>
      <c r="N454" s="50"/>
      <c r="T454" s="50"/>
    </row>
    <row r="455" spans="12:20" s="48" customFormat="1" hidden="1">
      <c r="L455" s="50"/>
      <c r="M455" s="50"/>
      <c r="N455" s="50"/>
      <c r="T455" s="50"/>
    </row>
    <row r="456" spans="12:20" s="48" customFormat="1" hidden="1">
      <c r="L456" s="50"/>
      <c r="M456" s="50"/>
      <c r="N456" s="50"/>
      <c r="T456" s="50"/>
    </row>
    <row r="457" spans="12:20" s="48" customFormat="1" hidden="1">
      <c r="L457" s="50"/>
      <c r="M457" s="50"/>
      <c r="N457" s="50"/>
      <c r="T457" s="50"/>
    </row>
    <row r="458" spans="12:20" s="48" customFormat="1" hidden="1">
      <c r="L458" s="50"/>
      <c r="M458" s="50"/>
      <c r="N458" s="50"/>
      <c r="T458" s="50"/>
    </row>
    <row r="459" spans="12:20" s="48" customFormat="1" hidden="1">
      <c r="L459" s="50"/>
      <c r="M459" s="50"/>
      <c r="N459" s="50"/>
      <c r="T459" s="50"/>
    </row>
    <row r="460" spans="12:20" s="48" customFormat="1" hidden="1">
      <c r="L460" s="50"/>
      <c r="M460" s="50"/>
      <c r="N460" s="50"/>
      <c r="T460" s="50"/>
    </row>
    <row r="461" spans="12:20" s="48" customFormat="1" hidden="1">
      <c r="L461" s="50"/>
      <c r="M461" s="50"/>
      <c r="N461" s="50"/>
      <c r="T461" s="50"/>
    </row>
    <row r="462" spans="12:20" s="48" customFormat="1" hidden="1">
      <c r="L462" s="50"/>
      <c r="M462" s="50"/>
      <c r="N462" s="50"/>
      <c r="T462" s="50"/>
    </row>
    <row r="463" spans="12:20" s="48" customFormat="1" hidden="1">
      <c r="L463" s="50"/>
      <c r="M463" s="50"/>
      <c r="N463" s="50"/>
      <c r="T463" s="50"/>
    </row>
    <row r="464" spans="12:20" s="48" customFormat="1" hidden="1">
      <c r="L464" s="50"/>
      <c r="M464" s="50"/>
      <c r="N464" s="50"/>
      <c r="T464" s="50"/>
    </row>
    <row r="465" spans="12:20" s="48" customFormat="1" hidden="1">
      <c r="L465" s="50"/>
      <c r="M465" s="50"/>
      <c r="N465" s="50"/>
      <c r="T465" s="50"/>
    </row>
    <row r="466" spans="12:20" s="48" customFormat="1" hidden="1">
      <c r="L466" s="50"/>
      <c r="M466" s="50"/>
      <c r="N466" s="50"/>
      <c r="T466" s="50"/>
    </row>
    <row r="467" spans="12:20" s="48" customFormat="1" hidden="1">
      <c r="L467" s="50"/>
      <c r="M467" s="50"/>
      <c r="N467" s="50"/>
      <c r="T467" s="50"/>
    </row>
    <row r="468" spans="12:20" s="48" customFormat="1" hidden="1">
      <c r="L468" s="50"/>
      <c r="M468" s="50"/>
      <c r="N468" s="50"/>
      <c r="T468" s="50"/>
    </row>
    <row r="469" spans="12:20" s="48" customFormat="1" hidden="1">
      <c r="L469" s="50"/>
      <c r="M469" s="50"/>
      <c r="N469" s="50"/>
      <c r="T469" s="50"/>
    </row>
    <row r="470" spans="12:20" s="48" customFormat="1" hidden="1">
      <c r="L470" s="50"/>
      <c r="M470" s="50"/>
      <c r="N470" s="50"/>
      <c r="T470" s="50"/>
    </row>
    <row r="471" spans="12:20" s="48" customFormat="1" hidden="1">
      <c r="L471" s="50"/>
      <c r="M471" s="50"/>
      <c r="N471" s="50"/>
      <c r="T471" s="50"/>
    </row>
    <row r="472" spans="12:20" s="48" customFormat="1" hidden="1">
      <c r="L472" s="50"/>
      <c r="M472" s="50"/>
      <c r="N472" s="50"/>
      <c r="T472" s="50"/>
    </row>
    <row r="473" spans="12:20" s="48" customFormat="1" hidden="1">
      <c r="L473" s="50"/>
      <c r="M473" s="50"/>
      <c r="N473" s="50"/>
      <c r="T473" s="50"/>
    </row>
    <row r="474" spans="12:20" s="48" customFormat="1" hidden="1">
      <c r="L474" s="50"/>
      <c r="M474" s="50"/>
      <c r="N474" s="50"/>
      <c r="T474" s="50"/>
    </row>
    <row r="475" spans="12:20" s="48" customFormat="1" hidden="1">
      <c r="L475" s="50"/>
      <c r="M475" s="50"/>
      <c r="N475" s="50"/>
      <c r="T475" s="50"/>
    </row>
    <row r="476" spans="12:20" s="48" customFormat="1" hidden="1">
      <c r="L476" s="50"/>
      <c r="M476" s="50"/>
      <c r="N476" s="50"/>
      <c r="T476" s="50"/>
    </row>
    <row r="477" spans="12:20" s="48" customFormat="1" hidden="1">
      <c r="L477" s="50"/>
      <c r="M477" s="50"/>
      <c r="N477" s="50"/>
      <c r="T477" s="50"/>
    </row>
    <row r="478" spans="12:20" s="48" customFormat="1" hidden="1">
      <c r="L478" s="50"/>
      <c r="M478" s="50"/>
      <c r="N478" s="50"/>
      <c r="T478" s="50"/>
    </row>
    <row r="479" spans="12:20" s="48" customFormat="1" hidden="1">
      <c r="L479" s="50"/>
      <c r="M479" s="50"/>
      <c r="N479" s="50"/>
      <c r="T479" s="50"/>
    </row>
    <row r="480" spans="12:20" s="48" customFormat="1" hidden="1">
      <c r="L480" s="50"/>
      <c r="M480" s="50"/>
      <c r="N480" s="50"/>
      <c r="T480" s="50"/>
    </row>
    <row r="481" spans="12:20" s="48" customFormat="1" hidden="1">
      <c r="L481" s="50"/>
      <c r="M481" s="50"/>
      <c r="N481" s="50"/>
      <c r="T481" s="50"/>
    </row>
    <row r="482" spans="12:20" s="48" customFormat="1" hidden="1">
      <c r="L482" s="50"/>
      <c r="M482" s="50"/>
      <c r="N482" s="50"/>
      <c r="T482" s="50"/>
    </row>
    <row r="483" spans="12:20" s="48" customFormat="1" hidden="1">
      <c r="L483" s="50"/>
      <c r="M483" s="50"/>
      <c r="N483" s="50"/>
      <c r="T483" s="50"/>
    </row>
    <row r="484" spans="12:20" s="48" customFormat="1" hidden="1">
      <c r="L484" s="50"/>
      <c r="M484" s="50"/>
      <c r="N484" s="50"/>
      <c r="T484" s="50"/>
    </row>
    <row r="485" spans="12:20" s="48" customFormat="1" hidden="1">
      <c r="L485" s="50"/>
      <c r="M485" s="50"/>
      <c r="N485" s="50"/>
      <c r="T485" s="50"/>
    </row>
    <row r="486" spans="12:20" s="48" customFormat="1" hidden="1">
      <c r="L486" s="50"/>
      <c r="M486" s="50"/>
      <c r="N486" s="50"/>
      <c r="T486" s="50"/>
    </row>
    <row r="487" spans="12:20" s="48" customFormat="1" hidden="1">
      <c r="L487" s="50"/>
      <c r="M487" s="50"/>
      <c r="N487" s="50"/>
      <c r="T487" s="50"/>
    </row>
    <row r="488" spans="12:20" s="48" customFormat="1" hidden="1">
      <c r="L488" s="50"/>
      <c r="M488" s="50"/>
      <c r="N488" s="50"/>
      <c r="T488" s="50"/>
    </row>
    <row r="489" spans="12:20" s="48" customFormat="1" hidden="1">
      <c r="L489" s="50"/>
      <c r="M489" s="50"/>
      <c r="N489" s="50"/>
      <c r="T489" s="50"/>
    </row>
    <row r="490" spans="12:20" s="48" customFormat="1" hidden="1">
      <c r="L490" s="50"/>
      <c r="M490" s="50"/>
      <c r="N490" s="50"/>
      <c r="T490" s="50"/>
    </row>
    <row r="491" spans="12:20" s="48" customFormat="1" hidden="1">
      <c r="L491" s="50"/>
      <c r="M491" s="50"/>
      <c r="N491" s="50"/>
      <c r="T491" s="50"/>
    </row>
    <row r="492" spans="12:20" s="48" customFormat="1" hidden="1">
      <c r="L492" s="50"/>
      <c r="M492" s="50"/>
      <c r="N492" s="50"/>
      <c r="T492" s="50"/>
    </row>
    <row r="493" spans="12:20" s="48" customFormat="1" hidden="1">
      <c r="L493" s="50"/>
      <c r="M493" s="50"/>
      <c r="N493" s="50"/>
      <c r="T493" s="50"/>
    </row>
    <row r="494" spans="12:20" s="48" customFormat="1" hidden="1">
      <c r="L494" s="50"/>
      <c r="M494" s="50"/>
      <c r="N494" s="50"/>
      <c r="T494" s="50"/>
    </row>
    <row r="495" spans="12:20" s="48" customFormat="1" hidden="1">
      <c r="L495" s="50"/>
      <c r="M495" s="50"/>
      <c r="N495" s="50"/>
      <c r="T495" s="50"/>
    </row>
    <row r="496" spans="12:20" s="48" customFormat="1" hidden="1">
      <c r="L496" s="50"/>
      <c r="M496" s="50"/>
      <c r="N496" s="50"/>
      <c r="T496" s="50"/>
    </row>
    <row r="497" spans="12:20" s="48" customFormat="1" hidden="1">
      <c r="L497" s="50"/>
      <c r="M497" s="50"/>
      <c r="N497" s="50"/>
      <c r="T497" s="50"/>
    </row>
    <row r="498" spans="12:20" s="48" customFormat="1" hidden="1">
      <c r="L498" s="50"/>
      <c r="M498" s="50"/>
      <c r="N498" s="50"/>
      <c r="T498" s="50"/>
    </row>
    <row r="499" spans="12:20" s="48" customFormat="1" hidden="1">
      <c r="L499" s="50"/>
      <c r="M499" s="50"/>
      <c r="N499" s="50"/>
      <c r="T499" s="50"/>
    </row>
    <row r="500" spans="12:20" s="48" customFormat="1" hidden="1">
      <c r="L500" s="50"/>
      <c r="M500" s="50"/>
      <c r="N500" s="50"/>
      <c r="T500" s="50"/>
    </row>
    <row r="501" spans="12:20" s="48" customFormat="1" hidden="1">
      <c r="L501" s="50"/>
      <c r="M501" s="50"/>
      <c r="N501" s="50"/>
      <c r="T501" s="50"/>
    </row>
    <row r="502" spans="12:20" s="48" customFormat="1" hidden="1">
      <c r="L502" s="50"/>
      <c r="M502" s="50"/>
      <c r="N502" s="50"/>
      <c r="T502" s="50"/>
    </row>
    <row r="503" spans="12:20" s="48" customFormat="1" hidden="1">
      <c r="L503" s="50"/>
      <c r="M503" s="50"/>
      <c r="N503" s="50"/>
      <c r="T503" s="50"/>
    </row>
    <row r="504" spans="12:20" s="48" customFormat="1" hidden="1">
      <c r="L504" s="50"/>
      <c r="M504" s="50"/>
      <c r="N504" s="50"/>
      <c r="T504" s="50"/>
    </row>
    <row r="505" spans="12:20" s="48" customFormat="1" hidden="1">
      <c r="L505" s="50"/>
      <c r="M505" s="50"/>
      <c r="N505" s="50"/>
      <c r="T505" s="50"/>
    </row>
    <row r="506" spans="12:20" s="48" customFormat="1" hidden="1">
      <c r="L506" s="50"/>
      <c r="M506" s="50"/>
      <c r="N506" s="50"/>
      <c r="T506" s="50"/>
    </row>
    <row r="507" spans="12:20" s="48" customFormat="1" hidden="1">
      <c r="L507" s="50"/>
      <c r="M507" s="50"/>
      <c r="N507" s="50"/>
      <c r="T507" s="50"/>
    </row>
    <row r="508" spans="12:20" s="48" customFormat="1" hidden="1">
      <c r="L508" s="50"/>
      <c r="M508" s="50"/>
      <c r="N508" s="50"/>
      <c r="T508" s="50"/>
    </row>
    <row r="509" spans="12:20" s="48" customFormat="1" hidden="1">
      <c r="L509" s="50"/>
      <c r="M509" s="50"/>
      <c r="N509" s="50"/>
      <c r="T509" s="50"/>
    </row>
    <row r="510" spans="12:20" s="48" customFormat="1" hidden="1">
      <c r="L510" s="50"/>
      <c r="M510" s="50"/>
      <c r="N510" s="50"/>
      <c r="T510" s="50"/>
    </row>
    <row r="511" spans="12:20" s="48" customFormat="1" hidden="1">
      <c r="L511" s="50"/>
      <c r="M511" s="50"/>
      <c r="N511" s="50"/>
      <c r="T511" s="50"/>
    </row>
    <row r="512" spans="12:20" s="48" customFormat="1" hidden="1">
      <c r="L512" s="50"/>
      <c r="M512" s="50"/>
      <c r="N512" s="50"/>
      <c r="T512" s="50"/>
    </row>
    <row r="513" spans="12:20" s="48" customFormat="1" hidden="1">
      <c r="L513" s="50"/>
      <c r="M513" s="50"/>
      <c r="N513" s="50"/>
      <c r="T513" s="50"/>
    </row>
    <row r="514" spans="12:20" s="48" customFormat="1" hidden="1">
      <c r="L514" s="50"/>
      <c r="M514" s="50"/>
      <c r="N514" s="50"/>
      <c r="T514" s="50"/>
    </row>
    <row r="515" spans="12:20" s="48" customFormat="1" hidden="1">
      <c r="L515" s="50"/>
      <c r="M515" s="50"/>
      <c r="N515" s="50"/>
      <c r="T515" s="50"/>
    </row>
    <row r="516" spans="12:20" s="48" customFormat="1" hidden="1">
      <c r="L516" s="50"/>
      <c r="M516" s="50"/>
      <c r="N516" s="50"/>
      <c r="T516" s="50"/>
    </row>
    <row r="517" spans="12:20" s="48" customFormat="1" hidden="1">
      <c r="L517" s="50"/>
      <c r="M517" s="50"/>
      <c r="N517" s="50"/>
      <c r="T517" s="50"/>
    </row>
    <row r="518" spans="12:20" s="48" customFormat="1" hidden="1">
      <c r="L518" s="50"/>
      <c r="M518" s="50"/>
      <c r="N518" s="50"/>
      <c r="T518" s="50"/>
    </row>
    <row r="519" spans="12:20" s="48" customFormat="1" hidden="1">
      <c r="L519" s="50"/>
      <c r="M519" s="50"/>
      <c r="N519" s="50"/>
      <c r="T519" s="50"/>
    </row>
    <row r="520" spans="12:20" s="48" customFormat="1" hidden="1">
      <c r="L520" s="50"/>
      <c r="M520" s="50"/>
      <c r="N520" s="50"/>
      <c r="T520" s="50"/>
    </row>
    <row r="521" spans="12:20" s="48" customFormat="1" hidden="1">
      <c r="L521" s="50"/>
      <c r="M521" s="50"/>
      <c r="N521" s="50"/>
      <c r="T521" s="50"/>
    </row>
    <row r="522" spans="12:20" s="48" customFormat="1" hidden="1">
      <c r="L522" s="50"/>
      <c r="M522" s="50"/>
      <c r="N522" s="50"/>
      <c r="T522" s="50"/>
    </row>
    <row r="523" spans="12:20" s="48" customFormat="1" hidden="1">
      <c r="L523" s="50"/>
      <c r="M523" s="50"/>
      <c r="N523" s="50"/>
      <c r="T523" s="50"/>
    </row>
    <row r="524" spans="12:20" s="48" customFormat="1" hidden="1">
      <c r="L524" s="50"/>
      <c r="M524" s="50"/>
      <c r="N524" s="50"/>
      <c r="T524" s="50"/>
    </row>
    <row r="525" spans="12:20" s="48" customFormat="1" hidden="1">
      <c r="L525" s="50"/>
      <c r="M525" s="50"/>
      <c r="N525" s="50"/>
      <c r="T525" s="50"/>
    </row>
    <row r="526" spans="12:20" s="48" customFormat="1" hidden="1">
      <c r="L526" s="50"/>
      <c r="M526" s="50"/>
      <c r="N526" s="50"/>
      <c r="T526" s="50"/>
    </row>
    <row r="527" spans="12:20" s="48" customFormat="1" hidden="1">
      <c r="L527" s="50"/>
      <c r="M527" s="50"/>
      <c r="N527" s="50"/>
      <c r="T527" s="50"/>
    </row>
    <row r="528" spans="12:20" s="48" customFormat="1" hidden="1">
      <c r="L528" s="50"/>
      <c r="M528" s="50"/>
      <c r="N528" s="50"/>
      <c r="T528" s="50"/>
    </row>
    <row r="529" spans="12:20" s="48" customFormat="1" hidden="1">
      <c r="L529" s="50"/>
      <c r="M529" s="50"/>
      <c r="N529" s="50"/>
      <c r="T529" s="50"/>
    </row>
    <row r="530" spans="12:20" s="48" customFormat="1" hidden="1">
      <c r="L530" s="50"/>
      <c r="M530" s="50"/>
      <c r="N530" s="50"/>
      <c r="T530" s="50"/>
    </row>
    <row r="531" spans="12:20" s="48" customFormat="1" hidden="1">
      <c r="L531" s="50"/>
      <c r="M531" s="50"/>
      <c r="N531" s="50"/>
      <c r="T531" s="50"/>
    </row>
    <row r="532" spans="12:20" s="48" customFormat="1" hidden="1">
      <c r="L532" s="50"/>
      <c r="M532" s="50"/>
      <c r="N532" s="50"/>
      <c r="T532" s="50"/>
    </row>
    <row r="533" spans="12:20" s="48" customFormat="1" hidden="1">
      <c r="L533" s="50"/>
      <c r="M533" s="50"/>
      <c r="N533" s="50"/>
      <c r="T533" s="50"/>
    </row>
    <row r="534" spans="12:20" s="48" customFormat="1" hidden="1">
      <c r="L534" s="50"/>
      <c r="M534" s="50"/>
      <c r="N534" s="50"/>
      <c r="T534" s="50"/>
    </row>
    <row r="535" spans="12:20" s="48" customFormat="1" hidden="1">
      <c r="L535" s="50"/>
      <c r="M535" s="50"/>
      <c r="N535" s="50"/>
      <c r="T535" s="50"/>
    </row>
    <row r="536" spans="12:20" s="48" customFormat="1" hidden="1">
      <c r="L536" s="50"/>
      <c r="M536" s="50"/>
      <c r="N536" s="50"/>
      <c r="T536" s="50"/>
    </row>
    <row r="537" spans="12:20" s="48" customFormat="1" hidden="1">
      <c r="L537" s="50"/>
      <c r="M537" s="50"/>
      <c r="N537" s="50"/>
      <c r="T537" s="50"/>
    </row>
    <row r="538" spans="12:20" s="48" customFormat="1" hidden="1">
      <c r="L538" s="50"/>
      <c r="M538" s="50"/>
      <c r="N538" s="50"/>
      <c r="T538" s="50"/>
    </row>
    <row r="539" spans="12:20" s="48" customFormat="1" hidden="1">
      <c r="L539" s="50"/>
      <c r="M539" s="50"/>
      <c r="N539" s="50"/>
      <c r="T539" s="50"/>
    </row>
    <row r="540" spans="12:20" s="48" customFormat="1" hidden="1">
      <c r="L540" s="50"/>
      <c r="M540" s="50"/>
      <c r="N540" s="50"/>
      <c r="T540" s="50"/>
    </row>
    <row r="541" spans="12:20" s="48" customFormat="1" hidden="1">
      <c r="L541" s="50"/>
      <c r="M541" s="50"/>
      <c r="N541" s="50"/>
      <c r="T541" s="50"/>
    </row>
    <row r="542" spans="12:20" s="48" customFormat="1" hidden="1">
      <c r="L542" s="50"/>
      <c r="M542" s="50"/>
      <c r="N542" s="50"/>
      <c r="T542" s="50"/>
    </row>
    <row r="543" spans="12:20" s="48" customFormat="1" hidden="1">
      <c r="L543" s="50"/>
      <c r="M543" s="50"/>
      <c r="N543" s="50"/>
      <c r="T543" s="50"/>
    </row>
    <row r="544" spans="12:20" s="48" customFormat="1" hidden="1">
      <c r="L544" s="50"/>
      <c r="M544" s="50"/>
      <c r="N544" s="50"/>
      <c r="T544" s="50"/>
    </row>
    <row r="545" spans="12:20" s="48" customFormat="1" hidden="1">
      <c r="L545" s="50"/>
      <c r="M545" s="50"/>
      <c r="N545" s="50"/>
      <c r="T545" s="50"/>
    </row>
    <row r="546" spans="12:20" s="48" customFormat="1" hidden="1">
      <c r="L546" s="50"/>
      <c r="M546" s="50"/>
      <c r="N546" s="50"/>
      <c r="T546" s="50"/>
    </row>
    <row r="547" spans="12:20" s="48" customFormat="1" hidden="1">
      <c r="L547" s="50"/>
      <c r="M547" s="50"/>
      <c r="N547" s="50"/>
      <c r="T547" s="50"/>
    </row>
    <row r="548" spans="12:20" s="48" customFormat="1" hidden="1">
      <c r="L548" s="50"/>
      <c r="M548" s="50"/>
      <c r="N548" s="50"/>
      <c r="T548" s="50"/>
    </row>
    <row r="549" spans="12:20" s="48" customFormat="1" hidden="1">
      <c r="L549" s="50"/>
      <c r="M549" s="50"/>
      <c r="N549" s="50"/>
      <c r="T549" s="50"/>
    </row>
    <row r="550" spans="12:20" s="48" customFormat="1" hidden="1">
      <c r="L550" s="50"/>
      <c r="M550" s="50"/>
      <c r="N550" s="50"/>
      <c r="T550" s="50"/>
    </row>
    <row r="551" spans="12:20" s="48" customFormat="1" hidden="1">
      <c r="L551" s="50"/>
      <c r="M551" s="50"/>
      <c r="N551" s="50"/>
      <c r="T551" s="50"/>
    </row>
    <row r="552" spans="12:20" s="48" customFormat="1" hidden="1">
      <c r="L552" s="50"/>
      <c r="M552" s="50"/>
      <c r="N552" s="50"/>
      <c r="T552" s="50"/>
    </row>
    <row r="553" spans="12:20" s="48" customFormat="1" hidden="1">
      <c r="L553" s="50"/>
      <c r="M553" s="50"/>
      <c r="N553" s="50"/>
      <c r="T553" s="50"/>
    </row>
    <row r="554" spans="12:20" s="48" customFormat="1" hidden="1">
      <c r="L554" s="50"/>
      <c r="M554" s="50"/>
      <c r="N554" s="50"/>
      <c r="T554" s="50"/>
    </row>
    <row r="555" spans="12:20" s="48" customFormat="1" hidden="1">
      <c r="L555" s="50"/>
      <c r="M555" s="50"/>
      <c r="N555" s="50"/>
      <c r="T555" s="50"/>
    </row>
    <row r="556" spans="12:20" s="48" customFormat="1" hidden="1">
      <c r="L556" s="50"/>
      <c r="M556" s="50"/>
      <c r="N556" s="50"/>
      <c r="T556" s="50"/>
    </row>
    <row r="557" spans="12:20" s="48" customFormat="1" hidden="1">
      <c r="L557" s="50"/>
      <c r="M557" s="50"/>
      <c r="N557" s="50"/>
      <c r="T557" s="50"/>
    </row>
    <row r="558" spans="12:20" s="48" customFormat="1" hidden="1">
      <c r="L558" s="50"/>
      <c r="M558" s="50"/>
      <c r="N558" s="50"/>
      <c r="T558" s="50"/>
    </row>
    <row r="559" spans="12:20" s="48" customFormat="1" hidden="1">
      <c r="L559" s="50"/>
      <c r="M559" s="50"/>
      <c r="N559" s="50"/>
      <c r="T559" s="50"/>
    </row>
    <row r="560" spans="12:20" s="48" customFormat="1" hidden="1">
      <c r="L560" s="50"/>
      <c r="M560" s="50"/>
      <c r="N560" s="50"/>
      <c r="T560" s="50"/>
    </row>
    <row r="561" spans="12:20" s="48" customFormat="1" hidden="1">
      <c r="L561" s="50"/>
      <c r="M561" s="50"/>
      <c r="N561" s="50"/>
      <c r="T561" s="50"/>
    </row>
    <row r="562" spans="12:20" s="48" customFormat="1" hidden="1">
      <c r="L562" s="50"/>
      <c r="M562" s="50"/>
      <c r="N562" s="50"/>
      <c r="T562" s="50"/>
    </row>
    <row r="563" spans="12:20" s="48" customFormat="1" hidden="1">
      <c r="L563" s="50"/>
      <c r="M563" s="50"/>
      <c r="N563" s="50"/>
      <c r="T563" s="50"/>
    </row>
    <row r="564" spans="12:20" s="48" customFormat="1" hidden="1">
      <c r="L564" s="50"/>
      <c r="M564" s="50"/>
      <c r="N564" s="50"/>
      <c r="T564" s="50"/>
    </row>
    <row r="565" spans="12:20" s="48" customFormat="1" hidden="1">
      <c r="L565" s="50"/>
      <c r="M565" s="50"/>
      <c r="N565" s="50"/>
      <c r="T565" s="50"/>
    </row>
    <row r="566" spans="12:20" s="48" customFormat="1" hidden="1">
      <c r="L566" s="50"/>
      <c r="M566" s="50"/>
      <c r="N566" s="50"/>
      <c r="T566" s="50"/>
    </row>
    <row r="567" spans="12:20" s="48" customFormat="1" hidden="1">
      <c r="L567" s="50"/>
      <c r="M567" s="50"/>
      <c r="N567" s="50"/>
      <c r="T567" s="50"/>
    </row>
    <row r="568" spans="12:20" s="48" customFormat="1" hidden="1">
      <c r="L568" s="50"/>
      <c r="M568" s="50"/>
      <c r="N568" s="50"/>
      <c r="T568" s="50"/>
    </row>
    <row r="569" spans="12:20" s="48" customFormat="1" hidden="1">
      <c r="L569" s="50"/>
      <c r="M569" s="50"/>
      <c r="N569" s="50"/>
      <c r="T569" s="50"/>
    </row>
    <row r="570" spans="12:20" s="48" customFormat="1" hidden="1">
      <c r="L570" s="50"/>
      <c r="M570" s="50"/>
      <c r="N570" s="50"/>
      <c r="T570" s="50"/>
    </row>
    <row r="571" spans="12:20" s="48" customFormat="1" hidden="1">
      <c r="L571" s="50"/>
      <c r="M571" s="50"/>
      <c r="N571" s="50"/>
      <c r="T571" s="50"/>
    </row>
    <row r="572" spans="12:20" s="48" customFormat="1" hidden="1">
      <c r="L572" s="50"/>
      <c r="M572" s="50"/>
      <c r="N572" s="50"/>
      <c r="T572" s="50"/>
    </row>
    <row r="573" spans="12:20" s="48" customFormat="1" hidden="1">
      <c r="L573" s="50"/>
      <c r="M573" s="50"/>
      <c r="N573" s="50"/>
      <c r="T573" s="50"/>
    </row>
    <row r="574" spans="12:20" s="48" customFormat="1" hidden="1">
      <c r="L574" s="50"/>
      <c r="M574" s="50"/>
      <c r="N574" s="50"/>
      <c r="T574" s="50"/>
    </row>
    <row r="575" spans="12:20" s="48" customFormat="1" hidden="1">
      <c r="L575" s="50"/>
      <c r="M575" s="50"/>
      <c r="N575" s="50"/>
      <c r="T575" s="50"/>
    </row>
    <row r="576" spans="12:20" s="48" customFormat="1" hidden="1">
      <c r="L576" s="50"/>
      <c r="M576" s="50"/>
      <c r="N576" s="50"/>
      <c r="T576" s="50"/>
    </row>
    <row r="577" spans="12:20" s="48" customFormat="1" hidden="1">
      <c r="L577" s="50"/>
      <c r="M577" s="50"/>
      <c r="N577" s="50"/>
      <c r="T577" s="50"/>
    </row>
    <row r="578" spans="12:20" s="48" customFormat="1" hidden="1">
      <c r="L578" s="50"/>
      <c r="M578" s="50"/>
      <c r="N578" s="50"/>
      <c r="T578" s="50"/>
    </row>
    <row r="579" spans="12:20" s="48" customFormat="1" hidden="1">
      <c r="L579" s="50"/>
      <c r="M579" s="50"/>
      <c r="N579" s="50"/>
      <c r="T579" s="50"/>
    </row>
    <row r="580" spans="12:20" s="48" customFormat="1" hidden="1">
      <c r="L580" s="50"/>
      <c r="M580" s="50"/>
      <c r="N580" s="50"/>
      <c r="T580" s="50"/>
    </row>
    <row r="581" spans="12:20" s="48" customFormat="1" hidden="1">
      <c r="L581" s="50"/>
      <c r="M581" s="50"/>
      <c r="N581" s="50"/>
      <c r="T581" s="50"/>
    </row>
    <row r="582" spans="12:20" s="48" customFormat="1" hidden="1">
      <c r="L582" s="50"/>
      <c r="M582" s="50"/>
      <c r="N582" s="50"/>
      <c r="T582" s="50"/>
    </row>
    <row r="583" spans="12:20" s="48" customFormat="1" hidden="1">
      <c r="L583" s="50"/>
      <c r="M583" s="50"/>
      <c r="N583" s="50"/>
      <c r="T583" s="50"/>
    </row>
    <row r="584" spans="12:20" s="48" customFormat="1" hidden="1">
      <c r="L584" s="50"/>
      <c r="M584" s="50"/>
      <c r="N584" s="50"/>
      <c r="T584" s="50"/>
    </row>
    <row r="585" spans="12:20" s="48" customFormat="1" hidden="1">
      <c r="L585" s="50"/>
      <c r="M585" s="50"/>
      <c r="N585" s="50"/>
      <c r="T585" s="50"/>
    </row>
    <row r="586" spans="12:20" s="48" customFormat="1" hidden="1">
      <c r="L586" s="50"/>
      <c r="M586" s="50"/>
      <c r="N586" s="50"/>
      <c r="T586" s="50"/>
    </row>
    <row r="587" spans="12:20" s="48" customFormat="1" hidden="1">
      <c r="L587" s="50"/>
      <c r="M587" s="50"/>
      <c r="N587" s="50"/>
      <c r="T587" s="50"/>
    </row>
    <row r="588" spans="12:20" s="48" customFormat="1" hidden="1">
      <c r="L588" s="50"/>
      <c r="M588" s="50"/>
      <c r="N588" s="50"/>
      <c r="T588" s="50"/>
    </row>
    <row r="589" spans="12:20" s="48" customFormat="1" hidden="1">
      <c r="L589" s="50"/>
      <c r="M589" s="50"/>
      <c r="N589" s="50"/>
      <c r="T589" s="50"/>
    </row>
    <row r="590" spans="12:20" s="48" customFormat="1" hidden="1">
      <c r="L590" s="50"/>
      <c r="M590" s="50"/>
      <c r="N590" s="50"/>
      <c r="T590" s="50"/>
    </row>
    <row r="591" spans="12:20" s="48" customFormat="1" hidden="1">
      <c r="L591" s="50"/>
      <c r="M591" s="50"/>
      <c r="N591" s="50"/>
      <c r="T591" s="50"/>
    </row>
    <row r="592" spans="12:20" s="48" customFormat="1" hidden="1">
      <c r="L592" s="50"/>
      <c r="M592" s="50"/>
      <c r="N592" s="50"/>
      <c r="T592" s="50"/>
    </row>
    <row r="593" spans="12:20" s="48" customFormat="1" hidden="1">
      <c r="L593" s="50"/>
      <c r="M593" s="50"/>
      <c r="N593" s="50"/>
      <c r="T593" s="50"/>
    </row>
    <row r="594" spans="12:20" s="48" customFormat="1" hidden="1">
      <c r="L594" s="50"/>
      <c r="M594" s="50"/>
      <c r="N594" s="50"/>
      <c r="T594" s="50"/>
    </row>
    <row r="595" spans="12:20" s="48" customFormat="1" hidden="1">
      <c r="L595" s="50"/>
      <c r="M595" s="50"/>
      <c r="N595" s="50"/>
      <c r="T595" s="50"/>
    </row>
    <row r="596" spans="12:20" s="48" customFormat="1" hidden="1">
      <c r="L596" s="50"/>
      <c r="M596" s="50"/>
      <c r="N596" s="50"/>
      <c r="T596" s="50"/>
    </row>
    <row r="597" spans="12:20" s="48" customFormat="1" hidden="1">
      <c r="L597" s="50"/>
      <c r="M597" s="50"/>
      <c r="N597" s="50"/>
      <c r="T597" s="50"/>
    </row>
    <row r="598" spans="12:20" s="48" customFormat="1" hidden="1">
      <c r="L598" s="50"/>
      <c r="M598" s="50"/>
      <c r="N598" s="50"/>
      <c r="T598" s="50"/>
    </row>
    <row r="599" spans="12:20" s="48" customFormat="1" hidden="1">
      <c r="L599" s="50"/>
      <c r="M599" s="50"/>
      <c r="N599" s="50"/>
      <c r="T599" s="50"/>
    </row>
    <row r="600" spans="12:20" s="48" customFormat="1" hidden="1">
      <c r="L600" s="50"/>
      <c r="M600" s="50"/>
      <c r="N600" s="50"/>
      <c r="T600" s="50"/>
    </row>
    <row r="601" spans="12:20" s="48" customFormat="1" hidden="1">
      <c r="L601" s="50"/>
      <c r="M601" s="50"/>
      <c r="N601" s="50"/>
      <c r="T601" s="50"/>
    </row>
    <row r="602" spans="12:20" s="48" customFormat="1" hidden="1">
      <c r="L602" s="50"/>
      <c r="M602" s="50"/>
      <c r="N602" s="50"/>
      <c r="T602" s="50"/>
    </row>
    <row r="603" spans="12:20" s="48" customFormat="1" hidden="1">
      <c r="L603" s="50"/>
      <c r="M603" s="50"/>
      <c r="N603" s="50"/>
      <c r="T603" s="50"/>
    </row>
    <row r="604" spans="12:20" s="48" customFormat="1" hidden="1">
      <c r="L604" s="50"/>
      <c r="M604" s="50"/>
      <c r="N604" s="50"/>
      <c r="T604" s="50"/>
    </row>
    <row r="605" spans="12:20" s="48" customFormat="1" hidden="1">
      <c r="L605" s="50"/>
      <c r="M605" s="50"/>
      <c r="N605" s="50"/>
      <c r="T605" s="50"/>
    </row>
    <row r="606" spans="12:20" s="48" customFormat="1" hidden="1">
      <c r="L606" s="50"/>
      <c r="M606" s="50"/>
      <c r="N606" s="50"/>
      <c r="T606" s="50"/>
    </row>
    <row r="607" spans="12:20" s="48" customFormat="1" hidden="1">
      <c r="L607" s="50"/>
      <c r="M607" s="50"/>
      <c r="N607" s="50"/>
      <c r="T607" s="50"/>
    </row>
    <row r="608" spans="12:20" s="48" customFormat="1" hidden="1">
      <c r="L608" s="50"/>
      <c r="M608" s="50"/>
      <c r="N608" s="50"/>
      <c r="T608" s="50"/>
    </row>
    <row r="609" spans="12:20" s="48" customFormat="1" hidden="1">
      <c r="L609" s="50"/>
      <c r="M609" s="50"/>
      <c r="N609" s="50"/>
      <c r="T609" s="50"/>
    </row>
    <row r="610" spans="12:20" s="48" customFormat="1" hidden="1">
      <c r="L610" s="50"/>
      <c r="M610" s="50"/>
      <c r="N610" s="50"/>
      <c r="T610" s="50"/>
    </row>
    <row r="611" spans="12:20" s="48" customFormat="1" hidden="1">
      <c r="L611" s="50"/>
      <c r="M611" s="50"/>
      <c r="N611" s="50"/>
      <c r="T611" s="50"/>
    </row>
    <row r="612" spans="12:20" s="48" customFormat="1" hidden="1">
      <c r="L612" s="50"/>
      <c r="M612" s="50"/>
      <c r="N612" s="50"/>
      <c r="T612" s="50"/>
    </row>
    <row r="613" spans="12:20" s="48" customFormat="1" hidden="1">
      <c r="L613" s="50"/>
      <c r="M613" s="50"/>
      <c r="N613" s="50"/>
      <c r="T613" s="50"/>
    </row>
    <row r="614" spans="12:20" s="48" customFormat="1" hidden="1">
      <c r="L614" s="50"/>
      <c r="M614" s="50"/>
      <c r="N614" s="50"/>
      <c r="T614" s="50"/>
    </row>
    <row r="615" spans="12:20" s="48" customFormat="1" hidden="1">
      <c r="L615" s="50"/>
      <c r="M615" s="50"/>
      <c r="N615" s="50"/>
      <c r="T615" s="50"/>
    </row>
    <row r="616" spans="12:20" s="48" customFormat="1" hidden="1">
      <c r="L616" s="50"/>
      <c r="M616" s="50"/>
      <c r="N616" s="50"/>
      <c r="T616" s="50"/>
    </row>
    <row r="617" spans="12:20" s="48" customFormat="1" hidden="1">
      <c r="L617" s="50"/>
      <c r="M617" s="50"/>
      <c r="N617" s="50"/>
      <c r="T617" s="50"/>
    </row>
    <row r="618" spans="12:20" s="48" customFormat="1" hidden="1">
      <c r="L618" s="50"/>
      <c r="M618" s="50"/>
      <c r="N618" s="50"/>
      <c r="T618" s="50"/>
    </row>
    <row r="619" spans="12:20" s="48" customFormat="1" hidden="1">
      <c r="L619" s="50"/>
      <c r="M619" s="50"/>
      <c r="N619" s="50"/>
      <c r="T619" s="50"/>
    </row>
    <row r="620" spans="12:20" s="48" customFormat="1" hidden="1">
      <c r="L620" s="50"/>
      <c r="M620" s="50"/>
      <c r="N620" s="50"/>
      <c r="T620" s="50"/>
    </row>
    <row r="621" spans="12:20" s="48" customFormat="1" hidden="1">
      <c r="L621" s="50"/>
      <c r="M621" s="50"/>
      <c r="N621" s="50"/>
      <c r="T621" s="50"/>
    </row>
    <row r="622" spans="12:20" s="48" customFormat="1" hidden="1">
      <c r="L622" s="50"/>
      <c r="M622" s="50"/>
      <c r="N622" s="50"/>
      <c r="T622" s="50"/>
    </row>
    <row r="623" spans="12:20" s="48" customFormat="1" hidden="1">
      <c r="L623" s="50"/>
      <c r="M623" s="50"/>
      <c r="N623" s="50"/>
      <c r="T623" s="50"/>
    </row>
    <row r="624" spans="12:20" s="48" customFormat="1" hidden="1">
      <c r="L624" s="50"/>
      <c r="M624" s="50"/>
      <c r="N624" s="50"/>
      <c r="T624" s="50"/>
    </row>
    <row r="625" spans="12:20" s="48" customFormat="1" hidden="1">
      <c r="L625" s="50"/>
      <c r="M625" s="50"/>
      <c r="N625" s="50"/>
      <c r="T625" s="50"/>
    </row>
    <row r="626" spans="12:20" s="48" customFormat="1" hidden="1">
      <c r="L626" s="50"/>
      <c r="M626" s="50"/>
      <c r="N626" s="50"/>
      <c r="T626" s="50"/>
    </row>
    <row r="627" spans="12:20" s="48" customFormat="1" hidden="1">
      <c r="L627" s="50"/>
      <c r="M627" s="50"/>
      <c r="N627" s="50"/>
      <c r="T627" s="50"/>
    </row>
    <row r="628" spans="12:20" s="48" customFormat="1" hidden="1">
      <c r="L628" s="50"/>
      <c r="M628" s="50"/>
      <c r="N628" s="50"/>
      <c r="T628" s="50"/>
    </row>
    <row r="629" spans="12:20" s="48" customFormat="1" hidden="1">
      <c r="L629" s="50"/>
      <c r="M629" s="50"/>
      <c r="N629" s="50"/>
      <c r="T629" s="50"/>
    </row>
    <row r="630" spans="12:20" s="48" customFormat="1" hidden="1">
      <c r="L630" s="50"/>
      <c r="M630" s="50"/>
      <c r="N630" s="50"/>
      <c r="T630" s="50"/>
    </row>
    <row r="631" spans="12:20" s="48" customFormat="1" hidden="1">
      <c r="L631" s="50"/>
      <c r="M631" s="50"/>
      <c r="N631" s="50"/>
      <c r="T631" s="50"/>
    </row>
    <row r="632" spans="12:20" s="48" customFormat="1" hidden="1">
      <c r="L632" s="50"/>
      <c r="M632" s="50"/>
      <c r="N632" s="50"/>
      <c r="T632" s="50"/>
    </row>
    <row r="633" spans="12:20" s="48" customFormat="1" hidden="1">
      <c r="L633" s="50"/>
      <c r="M633" s="50"/>
      <c r="N633" s="50"/>
      <c r="T633" s="50"/>
    </row>
    <row r="634" spans="12:20" s="48" customFormat="1" hidden="1">
      <c r="L634" s="50"/>
      <c r="M634" s="50"/>
      <c r="N634" s="50"/>
      <c r="T634" s="50"/>
    </row>
    <row r="635" spans="12:20" s="48" customFormat="1" hidden="1">
      <c r="L635" s="50"/>
      <c r="M635" s="50"/>
      <c r="N635" s="50"/>
      <c r="T635" s="50"/>
    </row>
    <row r="636" spans="12:20" s="48" customFormat="1" hidden="1">
      <c r="L636" s="50"/>
      <c r="M636" s="50"/>
      <c r="N636" s="50"/>
      <c r="T636" s="50"/>
    </row>
    <row r="637" spans="12:20" s="48" customFormat="1" hidden="1">
      <c r="L637" s="50"/>
      <c r="M637" s="50"/>
      <c r="N637" s="50"/>
      <c r="T637" s="50"/>
    </row>
    <row r="638" spans="12:20" s="48" customFormat="1" hidden="1">
      <c r="L638" s="50"/>
      <c r="M638" s="50"/>
      <c r="N638" s="50"/>
      <c r="T638" s="50"/>
    </row>
    <row r="639" spans="12:20" s="48" customFormat="1" hidden="1">
      <c r="L639" s="50"/>
      <c r="M639" s="50"/>
      <c r="N639" s="50"/>
      <c r="T639" s="50"/>
    </row>
    <row r="640" spans="12:20" s="48" customFormat="1" hidden="1">
      <c r="L640" s="50"/>
      <c r="M640" s="50"/>
      <c r="N640" s="50"/>
      <c r="T640" s="50"/>
    </row>
    <row r="641" spans="12:20" s="48" customFormat="1" hidden="1">
      <c r="L641" s="50"/>
      <c r="M641" s="50"/>
      <c r="N641" s="50"/>
      <c r="T641" s="50"/>
    </row>
    <row r="642" spans="12:20" s="48" customFormat="1" hidden="1">
      <c r="L642" s="50"/>
      <c r="M642" s="50"/>
      <c r="N642" s="50"/>
      <c r="T642" s="50"/>
    </row>
    <row r="643" spans="12:20" s="48" customFormat="1" hidden="1">
      <c r="L643" s="50"/>
      <c r="M643" s="50"/>
      <c r="N643" s="50"/>
      <c r="T643" s="50"/>
    </row>
    <row r="644" spans="12:20" s="48" customFormat="1" hidden="1">
      <c r="L644" s="50"/>
      <c r="M644" s="50"/>
      <c r="N644" s="50"/>
      <c r="T644" s="50"/>
    </row>
    <row r="645" spans="12:20" s="48" customFormat="1" hidden="1">
      <c r="L645" s="50"/>
      <c r="M645" s="50"/>
      <c r="N645" s="50"/>
      <c r="T645" s="50"/>
    </row>
    <row r="646" spans="12:20" s="48" customFormat="1" hidden="1">
      <c r="L646" s="50"/>
      <c r="M646" s="50"/>
      <c r="N646" s="50"/>
      <c r="T646" s="50"/>
    </row>
    <row r="647" spans="12:20" s="48" customFormat="1" hidden="1">
      <c r="L647" s="50"/>
      <c r="M647" s="50"/>
      <c r="N647" s="50"/>
      <c r="T647" s="50"/>
    </row>
    <row r="648" spans="12:20" s="48" customFormat="1" hidden="1">
      <c r="L648" s="50"/>
      <c r="M648" s="50"/>
      <c r="N648" s="50"/>
      <c r="T648" s="50"/>
    </row>
    <row r="649" spans="12:20" s="48" customFormat="1" hidden="1">
      <c r="L649" s="50"/>
      <c r="M649" s="50"/>
      <c r="N649" s="50"/>
      <c r="T649" s="50"/>
    </row>
    <row r="650" spans="12:20" s="48" customFormat="1" hidden="1">
      <c r="L650" s="50"/>
      <c r="M650" s="50"/>
      <c r="N650" s="50"/>
      <c r="T650" s="50"/>
    </row>
    <row r="651" spans="12:20" s="48" customFormat="1" hidden="1">
      <c r="L651" s="50"/>
      <c r="M651" s="50"/>
      <c r="N651" s="50"/>
      <c r="T651" s="50"/>
    </row>
    <row r="652" spans="12:20" s="48" customFormat="1" hidden="1">
      <c r="L652" s="50"/>
      <c r="M652" s="50"/>
      <c r="N652" s="50"/>
      <c r="T652" s="50"/>
    </row>
    <row r="653" spans="12:20" s="48" customFormat="1" hidden="1">
      <c r="L653" s="50"/>
      <c r="M653" s="50"/>
      <c r="N653" s="50"/>
      <c r="T653" s="50"/>
    </row>
    <row r="654" spans="12:20" s="48" customFormat="1" hidden="1">
      <c r="L654" s="50"/>
      <c r="M654" s="50"/>
      <c r="N654" s="50"/>
      <c r="T654" s="50"/>
    </row>
    <row r="655" spans="12:20" s="48" customFormat="1" hidden="1">
      <c r="L655" s="50"/>
      <c r="M655" s="50"/>
      <c r="N655" s="50"/>
      <c r="T655" s="50"/>
    </row>
    <row r="656" spans="12:20" s="48" customFormat="1" hidden="1">
      <c r="L656" s="50"/>
      <c r="M656" s="50"/>
      <c r="N656" s="50"/>
      <c r="T656" s="50"/>
    </row>
    <row r="657" spans="12:20" s="48" customFormat="1" hidden="1">
      <c r="L657" s="50"/>
      <c r="M657" s="50"/>
      <c r="N657" s="50"/>
      <c r="T657" s="50"/>
    </row>
    <row r="658" spans="12:20" s="48" customFormat="1" hidden="1">
      <c r="L658" s="50"/>
      <c r="M658" s="50"/>
      <c r="N658" s="50"/>
      <c r="T658" s="50"/>
    </row>
    <row r="659" spans="12:20" s="48" customFormat="1" hidden="1">
      <c r="L659" s="50"/>
      <c r="M659" s="50"/>
      <c r="N659" s="50"/>
      <c r="T659" s="50"/>
    </row>
    <row r="660" spans="12:20" s="48" customFormat="1" hidden="1">
      <c r="L660" s="50"/>
      <c r="M660" s="50"/>
      <c r="N660" s="50"/>
      <c r="T660" s="50"/>
    </row>
    <row r="661" spans="12:20" s="48" customFormat="1" hidden="1">
      <c r="L661" s="50"/>
      <c r="M661" s="50"/>
      <c r="N661" s="50"/>
      <c r="T661" s="50"/>
    </row>
    <row r="662" spans="12:20" s="48" customFormat="1" hidden="1">
      <c r="L662" s="50"/>
      <c r="M662" s="50"/>
      <c r="N662" s="50"/>
      <c r="T662" s="50"/>
    </row>
    <row r="663" spans="12:20" s="48" customFormat="1" hidden="1">
      <c r="L663" s="50"/>
      <c r="M663" s="50"/>
      <c r="N663" s="50"/>
      <c r="T663" s="50"/>
    </row>
    <row r="664" spans="12:20" s="48" customFormat="1" hidden="1">
      <c r="L664" s="50"/>
      <c r="M664" s="50"/>
      <c r="N664" s="50"/>
      <c r="T664" s="50"/>
    </row>
    <row r="665" spans="12:20" s="48" customFormat="1" hidden="1">
      <c r="L665" s="50"/>
      <c r="M665" s="50"/>
      <c r="N665" s="50"/>
      <c r="T665" s="50"/>
    </row>
    <row r="666" spans="12:20" s="48" customFormat="1" hidden="1">
      <c r="L666" s="50"/>
      <c r="M666" s="50"/>
      <c r="N666" s="50"/>
      <c r="T666" s="50"/>
    </row>
    <row r="667" spans="12:20" s="48" customFormat="1" hidden="1">
      <c r="L667" s="50"/>
      <c r="M667" s="50"/>
      <c r="N667" s="50"/>
      <c r="T667" s="50"/>
    </row>
    <row r="668" spans="12:20" s="48" customFormat="1" hidden="1">
      <c r="L668" s="50"/>
      <c r="M668" s="50"/>
      <c r="N668" s="50"/>
      <c r="T668" s="50"/>
    </row>
    <row r="669" spans="12:20" s="48" customFormat="1" hidden="1">
      <c r="L669" s="50"/>
      <c r="M669" s="50"/>
      <c r="N669" s="50"/>
      <c r="T669" s="50"/>
    </row>
    <row r="670" spans="12:20" s="48" customFormat="1" hidden="1">
      <c r="L670" s="50"/>
      <c r="M670" s="50"/>
      <c r="N670" s="50"/>
      <c r="T670" s="50"/>
    </row>
    <row r="671" spans="12:20" s="48" customFormat="1" hidden="1">
      <c r="L671" s="50"/>
      <c r="M671" s="50"/>
      <c r="N671" s="50"/>
      <c r="T671" s="50"/>
    </row>
    <row r="672" spans="12:20" s="48" customFormat="1" hidden="1">
      <c r="L672" s="50"/>
      <c r="M672" s="50"/>
      <c r="N672" s="50"/>
      <c r="T672" s="50"/>
    </row>
    <row r="673" spans="12:20" s="48" customFormat="1" hidden="1">
      <c r="L673" s="50"/>
      <c r="M673" s="50"/>
      <c r="N673" s="50"/>
      <c r="T673" s="50"/>
    </row>
    <row r="674" spans="12:20" s="48" customFormat="1" hidden="1">
      <c r="L674" s="50"/>
      <c r="M674" s="50"/>
      <c r="N674" s="50"/>
      <c r="T674" s="50"/>
    </row>
    <row r="675" spans="12:20" s="48" customFormat="1" hidden="1">
      <c r="L675" s="50"/>
      <c r="M675" s="50"/>
      <c r="N675" s="50"/>
      <c r="T675" s="50"/>
    </row>
    <row r="676" spans="12:20" s="48" customFormat="1" hidden="1">
      <c r="L676" s="50"/>
      <c r="M676" s="50"/>
      <c r="N676" s="50"/>
      <c r="T676" s="50"/>
    </row>
    <row r="677" spans="12:20" s="48" customFormat="1" hidden="1">
      <c r="L677" s="50"/>
      <c r="M677" s="50"/>
      <c r="N677" s="50"/>
      <c r="T677" s="50"/>
    </row>
    <row r="678" spans="12:20" s="48" customFormat="1" hidden="1">
      <c r="L678" s="50"/>
      <c r="M678" s="50"/>
      <c r="N678" s="50"/>
      <c r="T678" s="50"/>
    </row>
    <row r="679" spans="12:20" s="48" customFormat="1" hidden="1">
      <c r="L679" s="50"/>
      <c r="M679" s="50"/>
      <c r="N679" s="50"/>
      <c r="T679" s="50"/>
    </row>
    <row r="680" spans="12:20" s="48" customFormat="1" hidden="1">
      <c r="L680" s="50"/>
      <c r="M680" s="50"/>
      <c r="N680" s="50"/>
      <c r="T680" s="50"/>
    </row>
    <row r="681" spans="12:20" s="48" customFormat="1" hidden="1">
      <c r="L681" s="50"/>
      <c r="M681" s="50"/>
      <c r="N681" s="50"/>
      <c r="T681" s="50"/>
    </row>
    <row r="682" spans="12:20" s="48" customFormat="1" hidden="1">
      <c r="L682" s="50"/>
      <c r="M682" s="50"/>
      <c r="N682" s="50"/>
      <c r="T682" s="50"/>
    </row>
    <row r="683" spans="12:20" s="48" customFormat="1" hidden="1">
      <c r="L683" s="50"/>
      <c r="M683" s="50"/>
      <c r="N683" s="50"/>
      <c r="T683" s="50"/>
    </row>
    <row r="684" spans="12:20" s="48" customFormat="1" hidden="1">
      <c r="L684" s="50"/>
      <c r="M684" s="50"/>
      <c r="N684" s="50"/>
      <c r="T684" s="50"/>
    </row>
    <row r="685" spans="12:20" s="48" customFormat="1" hidden="1">
      <c r="L685" s="50"/>
      <c r="M685" s="50"/>
      <c r="N685" s="50"/>
      <c r="T685" s="50"/>
    </row>
    <row r="686" spans="12:20" s="48" customFormat="1" hidden="1">
      <c r="L686" s="50"/>
      <c r="M686" s="50"/>
      <c r="N686" s="50"/>
      <c r="T686" s="50"/>
    </row>
    <row r="687" spans="12:20" s="48" customFormat="1" hidden="1">
      <c r="L687" s="50"/>
      <c r="M687" s="50"/>
      <c r="N687" s="50"/>
      <c r="T687" s="50"/>
    </row>
    <row r="688" spans="12:20" s="48" customFormat="1" hidden="1">
      <c r="L688" s="50"/>
      <c r="M688" s="50"/>
      <c r="N688" s="50"/>
      <c r="T688" s="50"/>
    </row>
    <row r="689" spans="12:20" s="48" customFormat="1" hidden="1">
      <c r="L689" s="50"/>
      <c r="M689" s="50"/>
      <c r="N689" s="50"/>
      <c r="T689" s="50"/>
    </row>
    <row r="690" spans="12:20" s="48" customFormat="1" hidden="1">
      <c r="L690" s="50"/>
      <c r="M690" s="50"/>
      <c r="N690" s="50"/>
      <c r="T690" s="50"/>
    </row>
    <row r="691" spans="12:20" s="48" customFormat="1" hidden="1">
      <c r="L691" s="50"/>
      <c r="M691" s="50"/>
      <c r="N691" s="50"/>
      <c r="T691" s="50"/>
    </row>
    <row r="692" spans="12:20" s="48" customFormat="1" hidden="1">
      <c r="L692" s="50"/>
      <c r="M692" s="50"/>
      <c r="N692" s="50"/>
      <c r="T692" s="50"/>
    </row>
    <row r="693" spans="12:20" s="48" customFormat="1" hidden="1">
      <c r="L693" s="50"/>
      <c r="M693" s="50"/>
      <c r="N693" s="50"/>
      <c r="T693" s="50"/>
    </row>
    <row r="694" spans="12:20" s="48" customFormat="1" hidden="1">
      <c r="L694" s="50"/>
      <c r="M694" s="50"/>
      <c r="N694" s="50"/>
      <c r="T694" s="50"/>
    </row>
    <row r="695" spans="12:20" s="48" customFormat="1" hidden="1">
      <c r="L695" s="50"/>
      <c r="M695" s="50"/>
      <c r="N695" s="50"/>
      <c r="T695" s="50"/>
    </row>
    <row r="696" spans="12:20" s="48" customFormat="1" hidden="1">
      <c r="L696" s="50"/>
      <c r="M696" s="50"/>
      <c r="N696" s="50"/>
      <c r="T696" s="50"/>
    </row>
    <row r="697" spans="12:20" s="48" customFormat="1" hidden="1">
      <c r="L697" s="50"/>
      <c r="M697" s="50"/>
      <c r="N697" s="50"/>
      <c r="T697" s="50"/>
    </row>
    <row r="698" spans="12:20" s="48" customFormat="1" hidden="1">
      <c r="L698" s="50"/>
      <c r="M698" s="50"/>
      <c r="N698" s="50"/>
      <c r="T698" s="50"/>
    </row>
    <row r="699" spans="12:20" s="48" customFormat="1" hidden="1">
      <c r="L699" s="50"/>
      <c r="M699" s="50"/>
      <c r="N699" s="50"/>
      <c r="T699" s="50"/>
    </row>
    <row r="700" spans="12:20" s="48" customFormat="1" hidden="1">
      <c r="L700" s="50"/>
      <c r="M700" s="50"/>
      <c r="N700" s="50"/>
      <c r="T700" s="50"/>
    </row>
    <row r="701" spans="12:20" s="48" customFormat="1" hidden="1">
      <c r="L701" s="50"/>
      <c r="M701" s="50"/>
      <c r="N701" s="50"/>
      <c r="T701" s="50"/>
    </row>
    <row r="702" spans="12:20" s="48" customFormat="1" hidden="1">
      <c r="L702" s="50"/>
      <c r="M702" s="50"/>
      <c r="N702" s="50"/>
      <c r="T702" s="50"/>
    </row>
    <row r="703" spans="12:20" s="48" customFormat="1" hidden="1">
      <c r="L703" s="50"/>
      <c r="M703" s="50"/>
      <c r="N703" s="50"/>
      <c r="T703" s="50"/>
    </row>
    <row r="704" spans="12:20" s="48" customFormat="1" hidden="1">
      <c r="L704" s="50"/>
      <c r="M704" s="50"/>
      <c r="N704" s="50"/>
      <c r="T704" s="50"/>
    </row>
    <row r="705" spans="12:20" s="48" customFormat="1" hidden="1">
      <c r="L705" s="50"/>
      <c r="M705" s="50"/>
      <c r="N705" s="50"/>
      <c r="T705" s="50"/>
    </row>
    <row r="706" spans="12:20" s="48" customFormat="1" hidden="1">
      <c r="L706" s="50"/>
      <c r="M706" s="50"/>
      <c r="N706" s="50"/>
      <c r="T706" s="50"/>
    </row>
    <row r="707" spans="12:20" s="48" customFormat="1" hidden="1">
      <c r="L707" s="50"/>
      <c r="M707" s="50"/>
      <c r="N707" s="50"/>
      <c r="T707" s="50"/>
    </row>
    <row r="708" spans="12:20" s="48" customFormat="1" hidden="1">
      <c r="L708" s="50"/>
      <c r="M708" s="50"/>
      <c r="N708" s="50"/>
      <c r="T708" s="50"/>
    </row>
    <row r="709" spans="12:20" s="48" customFormat="1" hidden="1">
      <c r="L709" s="50"/>
      <c r="M709" s="50"/>
      <c r="N709" s="50"/>
      <c r="T709" s="50"/>
    </row>
    <row r="710" spans="12:20" s="48" customFormat="1" hidden="1">
      <c r="L710" s="50"/>
      <c r="M710" s="50"/>
      <c r="N710" s="50"/>
      <c r="T710" s="50"/>
    </row>
    <row r="711" spans="12:20" s="48" customFormat="1" hidden="1">
      <c r="L711" s="50"/>
      <c r="M711" s="50"/>
      <c r="N711" s="50"/>
      <c r="T711" s="50"/>
    </row>
    <row r="712" spans="12:20" s="48" customFormat="1" hidden="1">
      <c r="L712" s="50"/>
      <c r="M712" s="50"/>
      <c r="N712" s="50"/>
      <c r="T712" s="50"/>
    </row>
    <row r="713" spans="12:20" s="48" customFormat="1" hidden="1">
      <c r="L713" s="50"/>
      <c r="M713" s="50"/>
      <c r="N713" s="50"/>
      <c r="T713" s="50"/>
    </row>
    <row r="714" spans="12:20" s="48" customFormat="1" hidden="1">
      <c r="L714" s="50"/>
      <c r="M714" s="50"/>
      <c r="N714" s="50"/>
      <c r="T714" s="50"/>
    </row>
    <row r="715" spans="12:20" s="48" customFormat="1" hidden="1">
      <c r="L715" s="50"/>
      <c r="M715" s="50"/>
      <c r="N715" s="50"/>
      <c r="T715" s="50"/>
    </row>
    <row r="716" spans="12:20" s="48" customFormat="1" hidden="1">
      <c r="L716" s="50"/>
      <c r="M716" s="50"/>
      <c r="N716" s="50"/>
      <c r="T716" s="50"/>
    </row>
    <row r="717" spans="12:20" s="48" customFormat="1" hidden="1">
      <c r="L717" s="50"/>
      <c r="M717" s="50"/>
      <c r="N717" s="50"/>
      <c r="T717" s="50"/>
    </row>
    <row r="718" spans="12:20" s="48" customFormat="1" hidden="1">
      <c r="L718" s="50"/>
      <c r="M718" s="50"/>
      <c r="N718" s="50"/>
      <c r="T718" s="50"/>
    </row>
    <row r="719" spans="12:20" s="48" customFormat="1" hidden="1">
      <c r="L719" s="50"/>
      <c r="M719" s="50"/>
      <c r="N719" s="50"/>
      <c r="T719" s="50"/>
    </row>
    <row r="720" spans="12:20" s="48" customFormat="1" hidden="1">
      <c r="L720" s="50"/>
      <c r="M720" s="50"/>
      <c r="N720" s="50"/>
      <c r="T720" s="50"/>
    </row>
    <row r="721" spans="12:20" s="48" customFormat="1" hidden="1">
      <c r="L721" s="50"/>
      <c r="M721" s="50"/>
      <c r="N721" s="50"/>
      <c r="T721" s="50"/>
    </row>
    <row r="722" spans="12:20" s="48" customFormat="1" hidden="1">
      <c r="L722" s="50"/>
      <c r="M722" s="50"/>
      <c r="N722" s="50"/>
      <c r="T722" s="50"/>
    </row>
    <row r="723" spans="12:20" s="48" customFormat="1" hidden="1">
      <c r="L723" s="50"/>
      <c r="M723" s="50"/>
      <c r="N723" s="50"/>
      <c r="T723" s="50"/>
    </row>
    <row r="724" spans="12:20" s="48" customFormat="1" hidden="1">
      <c r="L724" s="50"/>
      <c r="M724" s="50"/>
      <c r="N724" s="50"/>
      <c r="T724" s="50"/>
    </row>
    <row r="725" spans="12:20" s="48" customFormat="1" hidden="1">
      <c r="L725" s="50"/>
      <c r="M725" s="50"/>
      <c r="N725" s="50"/>
      <c r="T725" s="50"/>
    </row>
    <row r="726" spans="12:20" s="48" customFormat="1" hidden="1">
      <c r="L726" s="50"/>
      <c r="M726" s="50"/>
      <c r="N726" s="50"/>
      <c r="T726" s="50"/>
    </row>
    <row r="727" spans="12:20" s="48" customFormat="1" hidden="1">
      <c r="L727" s="50"/>
      <c r="M727" s="50"/>
      <c r="N727" s="50"/>
      <c r="T727" s="50"/>
    </row>
    <row r="728" spans="12:20" s="48" customFormat="1" hidden="1">
      <c r="L728" s="50"/>
      <c r="M728" s="50"/>
      <c r="N728" s="50"/>
      <c r="T728" s="50"/>
    </row>
    <row r="729" spans="12:20" s="48" customFormat="1" hidden="1">
      <c r="L729" s="50"/>
      <c r="M729" s="50"/>
      <c r="N729" s="50"/>
      <c r="T729" s="50"/>
    </row>
    <row r="730" spans="12:20" s="48" customFormat="1" hidden="1">
      <c r="L730" s="50"/>
      <c r="M730" s="50"/>
      <c r="N730" s="50"/>
      <c r="T730" s="50"/>
    </row>
    <row r="731" spans="12:20" s="48" customFormat="1" hidden="1">
      <c r="L731" s="50"/>
      <c r="M731" s="50"/>
      <c r="N731" s="50"/>
      <c r="T731" s="50"/>
    </row>
    <row r="732" spans="12:20" s="48" customFormat="1" hidden="1">
      <c r="L732" s="50"/>
      <c r="M732" s="50"/>
      <c r="N732" s="50"/>
      <c r="T732" s="50"/>
    </row>
    <row r="733" spans="12:20" s="48" customFormat="1" hidden="1">
      <c r="L733" s="50"/>
      <c r="M733" s="50"/>
      <c r="N733" s="50"/>
      <c r="T733" s="50"/>
    </row>
    <row r="734" spans="12:20" s="48" customFormat="1" hidden="1">
      <c r="L734" s="50"/>
      <c r="M734" s="50"/>
      <c r="N734" s="50"/>
      <c r="T734" s="50"/>
    </row>
    <row r="735" spans="12:20" s="48" customFormat="1" hidden="1">
      <c r="L735" s="50"/>
      <c r="M735" s="50"/>
      <c r="N735" s="50"/>
      <c r="T735" s="50"/>
    </row>
    <row r="736" spans="12:20" s="48" customFormat="1" hidden="1">
      <c r="L736" s="50"/>
      <c r="M736" s="50"/>
      <c r="N736" s="50"/>
      <c r="T736" s="50"/>
    </row>
    <row r="737" spans="12:20" s="48" customFormat="1" hidden="1">
      <c r="L737" s="50"/>
      <c r="M737" s="50"/>
      <c r="N737" s="50"/>
      <c r="T737" s="50"/>
    </row>
    <row r="738" spans="12:20" s="48" customFormat="1" hidden="1">
      <c r="L738" s="50"/>
      <c r="M738" s="50"/>
      <c r="N738" s="50"/>
      <c r="T738" s="50"/>
    </row>
    <row r="739" spans="12:20" s="48" customFormat="1" hidden="1">
      <c r="L739" s="50"/>
      <c r="M739" s="50"/>
      <c r="N739" s="50"/>
      <c r="T739" s="50"/>
    </row>
    <row r="740" spans="12:20" s="48" customFormat="1" hidden="1">
      <c r="L740" s="50"/>
      <c r="M740" s="50"/>
      <c r="N740" s="50"/>
      <c r="T740" s="50"/>
    </row>
    <row r="741" spans="12:20" s="48" customFormat="1" hidden="1">
      <c r="L741" s="50"/>
      <c r="M741" s="50"/>
      <c r="N741" s="50"/>
      <c r="T741" s="50"/>
    </row>
    <row r="742" spans="12:20" s="48" customFormat="1" hidden="1">
      <c r="L742" s="50"/>
      <c r="M742" s="50"/>
      <c r="N742" s="50"/>
      <c r="T742" s="50"/>
    </row>
    <row r="743" spans="12:20" s="48" customFormat="1" hidden="1">
      <c r="L743" s="50"/>
      <c r="M743" s="50"/>
      <c r="N743" s="50"/>
      <c r="T743" s="50"/>
    </row>
    <row r="744" spans="12:20" s="48" customFormat="1" hidden="1">
      <c r="L744" s="50"/>
      <c r="M744" s="50"/>
      <c r="N744" s="50"/>
      <c r="T744" s="50"/>
    </row>
    <row r="745" spans="12:20" s="48" customFormat="1" hidden="1">
      <c r="L745" s="50"/>
      <c r="M745" s="50"/>
      <c r="N745" s="50"/>
      <c r="T745" s="50"/>
    </row>
    <row r="746" spans="12:20" s="48" customFormat="1" hidden="1">
      <c r="L746" s="50"/>
      <c r="M746" s="50"/>
      <c r="N746" s="50"/>
      <c r="T746" s="50"/>
    </row>
    <row r="747" spans="12:20" s="48" customFormat="1" hidden="1">
      <c r="L747" s="50"/>
      <c r="M747" s="50"/>
      <c r="N747" s="50"/>
      <c r="T747" s="50"/>
    </row>
    <row r="748" spans="12:20" s="48" customFormat="1" hidden="1">
      <c r="L748" s="50"/>
      <c r="M748" s="50"/>
      <c r="N748" s="50"/>
      <c r="T748" s="50"/>
    </row>
    <row r="749" spans="12:20" s="48" customFormat="1" hidden="1">
      <c r="L749" s="50"/>
      <c r="M749" s="50"/>
      <c r="N749" s="50"/>
      <c r="T749" s="50"/>
    </row>
    <row r="750" spans="12:20" s="48" customFormat="1" hidden="1">
      <c r="L750" s="50"/>
      <c r="M750" s="50"/>
      <c r="N750" s="50"/>
      <c r="T750" s="50"/>
    </row>
    <row r="751" spans="12:20" s="48" customFormat="1" hidden="1">
      <c r="L751" s="50"/>
      <c r="M751" s="50"/>
      <c r="N751" s="50"/>
      <c r="T751" s="50"/>
    </row>
    <row r="752" spans="12:20" s="48" customFormat="1" hidden="1">
      <c r="L752" s="50"/>
      <c r="M752" s="50"/>
      <c r="N752" s="50"/>
      <c r="T752" s="50"/>
    </row>
    <row r="753" spans="12:20" s="48" customFormat="1" hidden="1">
      <c r="L753" s="50"/>
      <c r="M753" s="50"/>
      <c r="N753" s="50"/>
      <c r="T753" s="50"/>
    </row>
    <row r="754" spans="12:20" s="48" customFormat="1" hidden="1">
      <c r="L754" s="50"/>
      <c r="M754" s="50"/>
      <c r="N754" s="50"/>
      <c r="T754" s="50"/>
    </row>
    <row r="755" spans="12:20" s="48" customFormat="1" hidden="1">
      <c r="L755" s="50"/>
      <c r="M755" s="50"/>
      <c r="N755" s="50"/>
      <c r="T755" s="50"/>
    </row>
    <row r="756" spans="12:20" s="48" customFormat="1" hidden="1">
      <c r="L756" s="50"/>
      <c r="M756" s="50"/>
      <c r="N756" s="50"/>
      <c r="T756" s="50"/>
    </row>
    <row r="757" spans="12:20" s="48" customFormat="1" hidden="1">
      <c r="L757" s="50"/>
      <c r="M757" s="50"/>
      <c r="N757" s="50"/>
      <c r="T757" s="50"/>
    </row>
    <row r="758" spans="12:20" s="48" customFormat="1" hidden="1">
      <c r="L758" s="50"/>
      <c r="M758" s="50"/>
      <c r="N758" s="50"/>
      <c r="T758" s="50"/>
    </row>
    <row r="759" spans="12:20" s="48" customFormat="1" hidden="1">
      <c r="L759" s="50"/>
      <c r="M759" s="50"/>
      <c r="N759" s="50"/>
      <c r="T759" s="50"/>
    </row>
    <row r="760" spans="12:20" s="48" customFormat="1" hidden="1">
      <c r="L760" s="50"/>
      <c r="M760" s="50"/>
      <c r="N760" s="50"/>
      <c r="T760" s="50"/>
    </row>
    <row r="761" spans="12:20" s="48" customFormat="1" hidden="1">
      <c r="L761" s="50"/>
      <c r="M761" s="50"/>
      <c r="N761" s="50"/>
      <c r="T761" s="50"/>
    </row>
    <row r="762" spans="12:20" s="48" customFormat="1" hidden="1">
      <c r="L762" s="50"/>
      <c r="M762" s="50"/>
      <c r="N762" s="50"/>
      <c r="T762" s="50"/>
    </row>
    <row r="763" spans="12:20" s="48" customFormat="1" hidden="1">
      <c r="L763" s="50"/>
      <c r="M763" s="50"/>
      <c r="N763" s="50"/>
      <c r="T763" s="50"/>
    </row>
    <row r="764" spans="12:20" s="48" customFormat="1" hidden="1">
      <c r="L764" s="50"/>
      <c r="M764" s="50"/>
      <c r="N764" s="50"/>
      <c r="T764" s="50"/>
    </row>
    <row r="765" spans="12:20" s="48" customFormat="1" hidden="1">
      <c r="L765" s="50"/>
      <c r="M765" s="50"/>
      <c r="N765" s="50"/>
      <c r="T765" s="50"/>
    </row>
    <row r="766" spans="12:20" s="48" customFormat="1" hidden="1">
      <c r="L766" s="50"/>
      <c r="M766" s="50"/>
      <c r="N766" s="50"/>
      <c r="T766" s="50"/>
    </row>
    <row r="767" spans="12:20" s="48" customFormat="1" hidden="1">
      <c r="L767" s="50"/>
      <c r="M767" s="50"/>
      <c r="N767" s="50"/>
      <c r="T767" s="50"/>
    </row>
    <row r="768" spans="12:20" s="48" customFormat="1" hidden="1">
      <c r="L768" s="50"/>
      <c r="M768" s="50"/>
      <c r="N768" s="50"/>
      <c r="T768" s="50"/>
    </row>
    <row r="769" spans="12:20" s="48" customFormat="1" hidden="1">
      <c r="L769" s="50"/>
      <c r="M769" s="50"/>
      <c r="N769" s="50"/>
      <c r="T769" s="50"/>
    </row>
    <row r="770" spans="12:20" s="48" customFormat="1" hidden="1">
      <c r="L770" s="50"/>
      <c r="M770" s="50"/>
      <c r="N770" s="50"/>
      <c r="T770" s="50"/>
    </row>
    <row r="771" spans="12:20" s="48" customFormat="1" hidden="1">
      <c r="L771" s="50"/>
      <c r="M771" s="50"/>
      <c r="N771" s="50"/>
      <c r="T771" s="50"/>
    </row>
    <row r="772" spans="12:20" s="48" customFormat="1" hidden="1">
      <c r="L772" s="50"/>
      <c r="M772" s="50"/>
      <c r="N772" s="50"/>
      <c r="T772" s="50"/>
    </row>
    <row r="773" spans="12:20" s="48" customFormat="1" hidden="1">
      <c r="L773" s="50"/>
      <c r="M773" s="50"/>
      <c r="N773" s="50"/>
      <c r="T773" s="50"/>
    </row>
    <row r="774" spans="12:20" s="48" customFormat="1" hidden="1">
      <c r="L774" s="50"/>
      <c r="M774" s="50"/>
      <c r="N774" s="50"/>
      <c r="T774" s="50"/>
    </row>
    <row r="775" spans="12:20" s="48" customFormat="1" hidden="1">
      <c r="L775" s="50"/>
      <c r="M775" s="50"/>
      <c r="N775" s="50"/>
      <c r="T775" s="50"/>
    </row>
    <row r="776" spans="12:20" s="48" customFormat="1" hidden="1">
      <c r="L776" s="50"/>
      <c r="M776" s="50"/>
      <c r="N776" s="50"/>
      <c r="T776" s="50"/>
    </row>
    <row r="777" spans="12:20" s="48" customFormat="1" hidden="1">
      <c r="L777" s="50"/>
      <c r="M777" s="50"/>
      <c r="N777" s="50"/>
      <c r="T777" s="50"/>
    </row>
    <row r="778" spans="12:20" s="48" customFormat="1" hidden="1">
      <c r="L778" s="50"/>
      <c r="M778" s="50"/>
      <c r="N778" s="50"/>
      <c r="T778" s="50"/>
    </row>
    <row r="779" spans="12:20" s="48" customFormat="1" hidden="1">
      <c r="L779" s="50"/>
      <c r="M779" s="50"/>
      <c r="N779" s="50"/>
      <c r="T779" s="50"/>
    </row>
    <row r="780" spans="12:20" s="48" customFormat="1" hidden="1">
      <c r="L780" s="50"/>
      <c r="M780" s="50"/>
      <c r="N780" s="50"/>
      <c r="T780" s="50"/>
    </row>
    <row r="781" spans="12:20" s="48" customFormat="1" hidden="1">
      <c r="L781" s="50"/>
      <c r="M781" s="50"/>
      <c r="N781" s="50"/>
      <c r="T781" s="50"/>
    </row>
    <row r="782" spans="12:20" s="48" customFormat="1" hidden="1">
      <c r="L782" s="50"/>
      <c r="M782" s="50"/>
      <c r="N782" s="50"/>
      <c r="T782" s="50"/>
    </row>
    <row r="783" spans="12:20" s="48" customFormat="1" hidden="1">
      <c r="L783" s="50"/>
      <c r="M783" s="50"/>
      <c r="N783" s="50"/>
      <c r="T783" s="50"/>
    </row>
    <row r="784" spans="12:20" s="48" customFormat="1" hidden="1">
      <c r="L784" s="50"/>
      <c r="M784" s="50"/>
      <c r="N784" s="50"/>
      <c r="T784" s="50"/>
    </row>
    <row r="785" spans="12:20" s="48" customFormat="1" hidden="1">
      <c r="L785" s="50"/>
      <c r="M785" s="50"/>
      <c r="N785" s="50"/>
      <c r="T785" s="50"/>
    </row>
    <row r="786" spans="12:20" s="48" customFormat="1" hidden="1">
      <c r="L786" s="50"/>
      <c r="M786" s="50"/>
      <c r="N786" s="50"/>
      <c r="T786" s="50"/>
    </row>
    <row r="787" spans="12:20" s="48" customFormat="1" hidden="1">
      <c r="L787" s="50"/>
      <c r="M787" s="50"/>
      <c r="N787" s="50"/>
      <c r="T787" s="50"/>
    </row>
    <row r="788" spans="12:20" s="48" customFormat="1" hidden="1">
      <c r="L788" s="50"/>
      <c r="M788" s="50"/>
      <c r="N788" s="50"/>
      <c r="T788" s="50"/>
    </row>
    <row r="789" spans="12:20" s="48" customFormat="1" hidden="1">
      <c r="L789" s="50"/>
      <c r="M789" s="50"/>
      <c r="N789" s="50"/>
      <c r="T789" s="50"/>
    </row>
    <row r="790" spans="12:20" s="48" customFormat="1" hidden="1">
      <c r="L790" s="50"/>
      <c r="M790" s="50"/>
      <c r="N790" s="50"/>
      <c r="T790" s="50"/>
    </row>
    <row r="791" spans="12:20" s="48" customFormat="1" hidden="1">
      <c r="L791" s="50"/>
      <c r="M791" s="50"/>
      <c r="N791" s="50"/>
      <c r="T791" s="50"/>
    </row>
    <row r="792" spans="12:20" s="48" customFormat="1" hidden="1">
      <c r="L792" s="50"/>
      <c r="M792" s="50"/>
      <c r="N792" s="50"/>
      <c r="T792" s="50"/>
    </row>
    <row r="793" spans="12:20" s="48" customFormat="1" hidden="1">
      <c r="L793" s="50"/>
      <c r="M793" s="50"/>
      <c r="N793" s="50"/>
      <c r="T793" s="50"/>
    </row>
    <row r="794" spans="12:20" s="48" customFormat="1" hidden="1">
      <c r="L794" s="50"/>
      <c r="M794" s="50"/>
      <c r="N794" s="50"/>
      <c r="T794" s="50"/>
    </row>
    <row r="795" spans="12:20" s="48" customFormat="1" hidden="1">
      <c r="L795" s="50"/>
      <c r="M795" s="50"/>
      <c r="N795" s="50"/>
      <c r="T795" s="50"/>
    </row>
    <row r="796" spans="12:20" s="48" customFormat="1" hidden="1">
      <c r="L796" s="50"/>
      <c r="M796" s="50"/>
      <c r="N796" s="50"/>
      <c r="T796" s="50"/>
    </row>
    <row r="797" spans="12:20" s="48" customFormat="1" hidden="1">
      <c r="L797" s="50"/>
      <c r="M797" s="50"/>
      <c r="N797" s="50"/>
      <c r="T797" s="50"/>
    </row>
    <row r="798" spans="12:20" s="48" customFormat="1" hidden="1">
      <c r="L798" s="50"/>
      <c r="M798" s="50"/>
      <c r="N798" s="50"/>
      <c r="T798" s="50"/>
    </row>
    <row r="799" spans="12:20" s="48" customFormat="1" hidden="1">
      <c r="L799" s="50"/>
      <c r="M799" s="50"/>
      <c r="N799" s="50"/>
      <c r="T799" s="50"/>
    </row>
    <row r="800" spans="12:20" s="48" customFormat="1" hidden="1">
      <c r="L800" s="50"/>
      <c r="M800" s="50"/>
      <c r="N800" s="50"/>
      <c r="T800" s="50"/>
    </row>
    <row r="801" spans="12:20" s="48" customFormat="1" hidden="1">
      <c r="L801" s="50"/>
      <c r="M801" s="50"/>
      <c r="N801" s="50"/>
      <c r="T801" s="50"/>
    </row>
    <row r="802" spans="12:20" s="48" customFormat="1" hidden="1">
      <c r="L802" s="50"/>
      <c r="M802" s="50"/>
      <c r="N802" s="50"/>
      <c r="T802" s="50"/>
    </row>
    <row r="803" spans="12:20" s="48" customFormat="1" hidden="1">
      <c r="L803" s="50"/>
      <c r="M803" s="50"/>
      <c r="N803" s="50"/>
      <c r="T803" s="50"/>
    </row>
    <row r="804" spans="12:20" s="48" customFormat="1" hidden="1">
      <c r="L804" s="50"/>
      <c r="M804" s="50"/>
      <c r="N804" s="50"/>
      <c r="T804" s="50"/>
    </row>
    <row r="805" spans="12:20" s="48" customFormat="1" hidden="1">
      <c r="L805" s="50"/>
      <c r="M805" s="50"/>
      <c r="N805" s="50"/>
      <c r="T805" s="50"/>
    </row>
    <row r="806" spans="12:20" s="48" customFormat="1" hidden="1">
      <c r="L806" s="50"/>
      <c r="M806" s="50"/>
      <c r="N806" s="50"/>
      <c r="T806" s="50"/>
    </row>
    <row r="807" spans="12:20" s="48" customFormat="1" hidden="1">
      <c r="L807" s="50"/>
      <c r="M807" s="50"/>
      <c r="N807" s="50"/>
      <c r="T807" s="50"/>
    </row>
    <row r="808" spans="12:20" s="48" customFormat="1" hidden="1">
      <c r="L808" s="50"/>
      <c r="M808" s="50"/>
      <c r="N808" s="50"/>
      <c r="T808" s="50"/>
    </row>
    <row r="809" spans="12:20" s="48" customFormat="1" hidden="1">
      <c r="L809" s="50"/>
      <c r="M809" s="50"/>
      <c r="N809" s="50"/>
      <c r="T809" s="50"/>
    </row>
    <row r="810" spans="12:20" s="48" customFormat="1" hidden="1">
      <c r="L810" s="50"/>
      <c r="M810" s="50"/>
      <c r="N810" s="50"/>
      <c r="T810" s="50"/>
    </row>
    <row r="811" spans="12:20" s="48" customFormat="1" hidden="1">
      <c r="L811" s="50"/>
      <c r="M811" s="50"/>
      <c r="N811" s="50"/>
      <c r="T811" s="50"/>
    </row>
    <row r="812" spans="12:20" s="48" customFormat="1" hidden="1">
      <c r="L812" s="50"/>
      <c r="M812" s="50"/>
      <c r="N812" s="50"/>
      <c r="T812" s="50"/>
    </row>
    <row r="813" spans="12:20" s="48" customFormat="1" hidden="1">
      <c r="L813" s="50"/>
      <c r="M813" s="50"/>
      <c r="N813" s="50"/>
      <c r="T813" s="50"/>
    </row>
    <row r="814" spans="12:20" s="48" customFormat="1" hidden="1">
      <c r="L814" s="50"/>
      <c r="M814" s="50"/>
      <c r="N814" s="50"/>
      <c r="T814" s="50"/>
    </row>
    <row r="815" spans="12:20" s="48" customFormat="1" hidden="1">
      <c r="L815" s="50"/>
      <c r="M815" s="50"/>
      <c r="N815" s="50"/>
      <c r="T815" s="50"/>
    </row>
    <row r="816" spans="12:20" s="48" customFormat="1" hidden="1">
      <c r="L816" s="50"/>
      <c r="M816" s="50"/>
      <c r="N816" s="50"/>
      <c r="T816" s="50"/>
    </row>
    <row r="817" spans="12:20" s="48" customFormat="1" hidden="1">
      <c r="L817" s="50"/>
      <c r="M817" s="50"/>
      <c r="N817" s="50"/>
      <c r="T817" s="50"/>
    </row>
    <row r="818" spans="12:20" s="48" customFormat="1" hidden="1">
      <c r="L818" s="50"/>
      <c r="M818" s="50"/>
      <c r="N818" s="50"/>
      <c r="T818" s="50"/>
    </row>
    <row r="819" spans="12:20" s="48" customFormat="1" hidden="1">
      <c r="L819" s="50"/>
      <c r="M819" s="50"/>
      <c r="N819" s="50"/>
      <c r="T819" s="50"/>
    </row>
    <row r="820" spans="12:20" s="48" customFormat="1" hidden="1">
      <c r="L820" s="50"/>
      <c r="M820" s="50"/>
      <c r="N820" s="50"/>
      <c r="T820" s="50"/>
    </row>
    <row r="821" spans="12:20" s="48" customFormat="1" hidden="1">
      <c r="L821" s="50"/>
      <c r="M821" s="50"/>
      <c r="N821" s="50"/>
      <c r="T821" s="50"/>
    </row>
    <row r="822" spans="12:20" s="48" customFormat="1" hidden="1">
      <c r="L822" s="50"/>
      <c r="M822" s="50"/>
      <c r="N822" s="50"/>
      <c r="T822" s="50"/>
    </row>
    <row r="823" spans="12:20" s="48" customFormat="1" hidden="1">
      <c r="L823" s="50"/>
      <c r="M823" s="50"/>
      <c r="N823" s="50"/>
      <c r="T823" s="50"/>
    </row>
    <row r="824" spans="12:20" s="48" customFormat="1" hidden="1">
      <c r="L824" s="50"/>
      <c r="M824" s="50"/>
      <c r="N824" s="50"/>
      <c r="T824" s="50"/>
    </row>
    <row r="825" spans="12:20" s="48" customFormat="1" hidden="1">
      <c r="L825" s="50"/>
      <c r="M825" s="50"/>
      <c r="N825" s="50"/>
      <c r="T825" s="50"/>
    </row>
    <row r="826" spans="12:20" s="48" customFormat="1" hidden="1">
      <c r="L826" s="50"/>
      <c r="M826" s="50"/>
      <c r="N826" s="50"/>
      <c r="T826" s="50"/>
    </row>
    <row r="827" spans="12:20" s="48" customFormat="1" hidden="1">
      <c r="L827" s="50"/>
      <c r="M827" s="50"/>
      <c r="N827" s="50"/>
      <c r="T827" s="50"/>
    </row>
    <row r="828" spans="12:20" s="48" customFormat="1" hidden="1">
      <c r="L828" s="50"/>
      <c r="M828" s="50"/>
      <c r="N828" s="50"/>
      <c r="T828" s="50"/>
    </row>
    <row r="829" spans="12:20" s="48" customFormat="1" hidden="1">
      <c r="L829" s="50"/>
      <c r="M829" s="50"/>
      <c r="N829" s="50"/>
      <c r="T829" s="50"/>
    </row>
    <row r="830" spans="12:20" s="48" customFormat="1" hidden="1">
      <c r="L830" s="50"/>
      <c r="M830" s="50"/>
      <c r="N830" s="50"/>
      <c r="T830" s="50"/>
    </row>
    <row r="831" spans="12:20" s="48" customFormat="1" hidden="1">
      <c r="L831" s="50"/>
      <c r="M831" s="50"/>
      <c r="N831" s="50"/>
      <c r="T831" s="50"/>
    </row>
    <row r="832" spans="12:20" s="48" customFormat="1" hidden="1">
      <c r="L832" s="50"/>
      <c r="M832" s="50"/>
      <c r="N832" s="50"/>
      <c r="T832" s="50"/>
    </row>
    <row r="833" spans="12:20" s="48" customFormat="1" hidden="1">
      <c r="L833" s="50"/>
      <c r="M833" s="50"/>
      <c r="N833" s="50"/>
      <c r="T833" s="50"/>
    </row>
    <row r="834" spans="12:20" s="48" customFormat="1" hidden="1">
      <c r="L834" s="50"/>
      <c r="M834" s="50"/>
      <c r="N834" s="50"/>
      <c r="T834" s="50"/>
    </row>
    <row r="835" spans="12:20" s="48" customFormat="1" hidden="1">
      <c r="L835" s="50"/>
      <c r="M835" s="50"/>
      <c r="N835" s="50"/>
      <c r="T835" s="50"/>
    </row>
    <row r="836" spans="12:20" s="48" customFormat="1" hidden="1">
      <c r="L836" s="50"/>
      <c r="M836" s="50"/>
      <c r="N836" s="50"/>
      <c r="T836" s="50"/>
    </row>
    <row r="837" spans="12:20" s="48" customFormat="1" hidden="1">
      <c r="L837" s="50"/>
      <c r="M837" s="50"/>
      <c r="N837" s="50"/>
      <c r="T837" s="50"/>
    </row>
    <row r="838" spans="12:20" s="48" customFormat="1" hidden="1">
      <c r="L838" s="50"/>
      <c r="M838" s="50"/>
      <c r="N838" s="50"/>
      <c r="T838" s="50"/>
    </row>
    <row r="839" spans="12:20" s="48" customFormat="1" hidden="1">
      <c r="L839" s="50"/>
      <c r="M839" s="50"/>
      <c r="N839" s="50"/>
      <c r="T839" s="50"/>
    </row>
    <row r="840" spans="12:20" s="48" customFormat="1" hidden="1">
      <c r="L840" s="50"/>
      <c r="M840" s="50"/>
      <c r="N840" s="50"/>
      <c r="T840" s="50"/>
    </row>
    <row r="841" spans="12:20" s="48" customFormat="1" hidden="1">
      <c r="L841" s="50"/>
      <c r="M841" s="50"/>
      <c r="N841" s="50"/>
      <c r="T841" s="50"/>
    </row>
    <row r="842" spans="12:20" s="48" customFormat="1" hidden="1">
      <c r="L842" s="50"/>
      <c r="M842" s="50"/>
      <c r="N842" s="50"/>
      <c r="T842" s="50"/>
    </row>
    <row r="843" spans="12:20" s="48" customFormat="1" hidden="1">
      <c r="L843" s="50"/>
      <c r="M843" s="50"/>
      <c r="N843" s="50"/>
      <c r="T843" s="50"/>
    </row>
    <row r="844" spans="12:20" s="48" customFormat="1" hidden="1">
      <c r="L844" s="50"/>
      <c r="M844" s="50"/>
      <c r="N844" s="50"/>
      <c r="T844" s="50"/>
    </row>
    <row r="845" spans="12:20" s="48" customFormat="1" hidden="1">
      <c r="L845" s="50"/>
      <c r="M845" s="50"/>
      <c r="N845" s="50"/>
      <c r="T845" s="50"/>
    </row>
    <row r="846" spans="12:20" s="48" customFormat="1" hidden="1">
      <c r="L846" s="50"/>
      <c r="M846" s="50"/>
      <c r="N846" s="50"/>
      <c r="T846" s="50"/>
    </row>
    <row r="847" spans="12:20" s="48" customFormat="1" hidden="1">
      <c r="L847" s="50"/>
      <c r="M847" s="50"/>
      <c r="N847" s="50"/>
      <c r="T847" s="50"/>
    </row>
    <row r="848" spans="12:20" s="48" customFormat="1" hidden="1">
      <c r="L848" s="50"/>
      <c r="M848" s="50"/>
      <c r="N848" s="50"/>
      <c r="T848" s="50"/>
    </row>
    <row r="849" spans="12:20" s="48" customFormat="1" hidden="1">
      <c r="L849" s="50"/>
      <c r="M849" s="50"/>
      <c r="N849" s="50"/>
      <c r="T849" s="50"/>
    </row>
    <row r="850" spans="12:20" s="48" customFormat="1" hidden="1">
      <c r="L850" s="50"/>
      <c r="M850" s="50"/>
      <c r="N850" s="50"/>
      <c r="T850" s="50"/>
    </row>
    <row r="851" spans="12:20" s="48" customFormat="1" hidden="1">
      <c r="L851" s="50"/>
      <c r="M851" s="50"/>
      <c r="N851" s="50"/>
      <c r="T851" s="50"/>
    </row>
    <row r="852" spans="12:20" s="48" customFormat="1" hidden="1">
      <c r="L852" s="50"/>
      <c r="M852" s="50"/>
      <c r="N852" s="50"/>
      <c r="T852" s="50"/>
    </row>
    <row r="853" spans="12:20" s="48" customFormat="1" hidden="1">
      <c r="L853" s="50"/>
      <c r="M853" s="50"/>
      <c r="N853" s="50"/>
      <c r="T853" s="50"/>
    </row>
    <row r="854" spans="12:20" s="48" customFormat="1" hidden="1">
      <c r="L854" s="50"/>
      <c r="M854" s="50"/>
      <c r="N854" s="50"/>
      <c r="T854" s="50"/>
    </row>
    <row r="855" spans="12:20" s="48" customFormat="1" hidden="1">
      <c r="L855" s="50"/>
      <c r="M855" s="50"/>
      <c r="N855" s="50"/>
      <c r="T855" s="50"/>
    </row>
    <row r="856" spans="12:20" s="48" customFormat="1" hidden="1">
      <c r="L856" s="50"/>
      <c r="M856" s="50"/>
      <c r="N856" s="50"/>
      <c r="T856" s="50"/>
    </row>
    <row r="857" spans="12:20" s="48" customFormat="1" hidden="1">
      <c r="L857" s="50"/>
      <c r="M857" s="50"/>
      <c r="N857" s="50"/>
      <c r="T857" s="50"/>
    </row>
    <row r="858" spans="12:20" s="48" customFormat="1" hidden="1">
      <c r="L858" s="50"/>
      <c r="M858" s="50"/>
      <c r="N858" s="50"/>
      <c r="T858" s="50"/>
    </row>
    <row r="859" spans="12:20" s="48" customFormat="1" hidden="1">
      <c r="L859" s="50"/>
      <c r="M859" s="50"/>
      <c r="N859" s="50"/>
      <c r="T859" s="50"/>
    </row>
    <row r="860" spans="12:20" s="48" customFormat="1" hidden="1">
      <c r="L860" s="50"/>
      <c r="M860" s="50"/>
      <c r="N860" s="50"/>
      <c r="T860" s="50"/>
    </row>
    <row r="861" spans="12:20" s="48" customFormat="1" hidden="1">
      <c r="L861" s="50"/>
      <c r="M861" s="50"/>
      <c r="N861" s="50"/>
      <c r="T861" s="50"/>
    </row>
    <row r="862" spans="12:20" s="48" customFormat="1" hidden="1">
      <c r="L862" s="50"/>
      <c r="M862" s="50"/>
      <c r="N862" s="50"/>
      <c r="T862" s="50"/>
    </row>
    <row r="863" spans="12:20" s="48" customFormat="1" hidden="1">
      <c r="L863" s="50"/>
      <c r="M863" s="50"/>
      <c r="N863" s="50"/>
      <c r="T863" s="50"/>
    </row>
    <row r="864" spans="12:20" s="48" customFormat="1" hidden="1">
      <c r="L864" s="50"/>
      <c r="M864" s="50"/>
      <c r="N864" s="50"/>
      <c r="T864" s="50"/>
    </row>
    <row r="865" spans="12:20" s="48" customFormat="1" hidden="1">
      <c r="L865" s="50"/>
      <c r="M865" s="50"/>
      <c r="N865" s="50"/>
      <c r="T865" s="50"/>
    </row>
    <row r="866" spans="12:20" s="48" customFormat="1" hidden="1">
      <c r="L866" s="50"/>
      <c r="M866" s="50"/>
      <c r="N866" s="50"/>
      <c r="T866" s="50"/>
    </row>
    <row r="867" spans="12:20" s="48" customFormat="1" hidden="1">
      <c r="L867" s="50"/>
      <c r="M867" s="50"/>
      <c r="N867" s="50"/>
      <c r="T867" s="50"/>
    </row>
    <row r="868" spans="12:20" s="48" customFormat="1" hidden="1">
      <c r="L868" s="50"/>
      <c r="M868" s="50"/>
      <c r="N868" s="50"/>
      <c r="T868" s="50"/>
    </row>
    <row r="869" spans="12:20" s="48" customFormat="1" hidden="1">
      <c r="L869" s="50"/>
      <c r="M869" s="50"/>
      <c r="N869" s="50"/>
      <c r="T869" s="50"/>
    </row>
    <row r="870" spans="12:20" s="48" customFormat="1" hidden="1">
      <c r="L870" s="50"/>
      <c r="M870" s="50"/>
      <c r="N870" s="50"/>
      <c r="T870" s="50"/>
    </row>
    <row r="871" spans="12:20" s="48" customFormat="1" hidden="1">
      <c r="L871" s="50"/>
      <c r="M871" s="50"/>
      <c r="N871" s="50"/>
      <c r="T871" s="50"/>
    </row>
    <row r="872" spans="12:20" s="48" customFormat="1" hidden="1">
      <c r="L872" s="50"/>
      <c r="M872" s="50"/>
      <c r="N872" s="50"/>
      <c r="T872" s="50"/>
    </row>
    <row r="873" spans="12:20" s="48" customFormat="1" hidden="1">
      <c r="L873" s="50"/>
      <c r="M873" s="50"/>
      <c r="N873" s="50"/>
      <c r="T873" s="50"/>
    </row>
    <row r="874" spans="12:20" s="48" customFormat="1" hidden="1">
      <c r="L874" s="50"/>
      <c r="M874" s="50"/>
      <c r="N874" s="50"/>
      <c r="T874" s="50"/>
    </row>
    <row r="875" spans="12:20" s="48" customFormat="1" hidden="1">
      <c r="L875" s="50"/>
      <c r="M875" s="50"/>
      <c r="N875" s="50"/>
      <c r="T875" s="50"/>
    </row>
    <row r="876" spans="12:20" s="48" customFormat="1" hidden="1">
      <c r="L876" s="50"/>
      <c r="M876" s="50"/>
      <c r="N876" s="50"/>
      <c r="T876" s="50"/>
    </row>
    <row r="877" spans="12:20" s="48" customFormat="1" hidden="1">
      <c r="L877" s="50"/>
      <c r="M877" s="50"/>
      <c r="N877" s="50"/>
      <c r="T877" s="50"/>
    </row>
    <row r="878" spans="12:20" s="48" customFormat="1" hidden="1">
      <c r="L878" s="50"/>
      <c r="M878" s="50"/>
      <c r="N878" s="50"/>
      <c r="T878" s="50"/>
    </row>
    <row r="879" spans="12:20" s="48" customFormat="1" hidden="1">
      <c r="L879" s="50"/>
      <c r="M879" s="50"/>
      <c r="N879" s="50"/>
      <c r="T879" s="50"/>
    </row>
    <row r="880" spans="12:20" s="48" customFormat="1" hidden="1">
      <c r="L880" s="50"/>
      <c r="M880" s="50"/>
      <c r="N880" s="50"/>
      <c r="T880" s="50"/>
    </row>
    <row r="881" spans="12:20" s="48" customFormat="1" hidden="1">
      <c r="L881" s="50"/>
      <c r="M881" s="50"/>
      <c r="N881" s="50"/>
      <c r="T881" s="50"/>
    </row>
    <row r="882" spans="12:20" s="48" customFormat="1" hidden="1">
      <c r="L882" s="50"/>
      <c r="M882" s="50"/>
      <c r="N882" s="50"/>
      <c r="T882" s="50"/>
    </row>
    <row r="883" spans="12:20" s="48" customFormat="1" hidden="1">
      <c r="L883" s="50"/>
      <c r="M883" s="50"/>
      <c r="N883" s="50"/>
      <c r="T883" s="50"/>
    </row>
    <row r="884" spans="12:20" s="48" customFormat="1" hidden="1">
      <c r="L884" s="50"/>
      <c r="M884" s="50"/>
      <c r="N884" s="50"/>
      <c r="T884" s="50"/>
    </row>
    <row r="885" spans="12:20" s="48" customFormat="1" hidden="1">
      <c r="L885" s="50"/>
      <c r="M885" s="50"/>
      <c r="N885" s="50"/>
      <c r="T885" s="50"/>
    </row>
    <row r="886" spans="12:20" s="48" customFormat="1" hidden="1">
      <c r="L886" s="50"/>
      <c r="M886" s="50"/>
      <c r="N886" s="50"/>
      <c r="T886" s="50"/>
    </row>
    <row r="887" spans="12:20" s="48" customFormat="1" hidden="1">
      <c r="L887" s="50"/>
      <c r="M887" s="50"/>
      <c r="N887" s="50"/>
      <c r="T887" s="50"/>
    </row>
    <row r="888" spans="12:20" s="48" customFormat="1" hidden="1">
      <c r="L888" s="50"/>
      <c r="M888" s="50"/>
      <c r="N888" s="50"/>
      <c r="T888" s="50"/>
    </row>
    <row r="889" spans="12:20" s="48" customFormat="1" hidden="1">
      <c r="L889" s="50"/>
      <c r="M889" s="50"/>
      <c r="N889" s="50"/>
      <c r="T889" s="50"/>
    </row>
    <row r="890" spans="12:20" s="48" customFormat="1" hidden="1">
      <c r="L890" s="50"/>
      <c r="M890" s="50"/>
      <c r="N890" s="50"/>
      <c r="T890" s="50"/>
    </row>
    <row r="891" spans="12:20" s="48" customFormat="1" hidden="1">
      <c r="L891" s="50"/>
      <c r="M891" s="50"/>
      <c r="N891" s="50"/>
      <c r="T891" s="50"/>
    </row>
    <row r="892" spans="12:20" s="48" customFormat="1" hidden="1">
      <c r="L892" s="50"/>
      <c r="M892" s="50"/>
      <c r="N892" s="50"/>
      <c r="T892" s="50"/>
    </row>
    <row r="893" spans="12:20" s="48" customFormat="1" hidden="1">
      <c r="L893" s="50"/>
      <c r="M893" s="50"/>
      <c r="N893" s="50"/>
      <c r="T893" s="50"/>
    </row>
    <row r="894" spans="12:20" s="48" customFormat="1" hidden="1">
      <c r="L894" s="50"/>
      <c r="M894" s="50"/>
      <c r="N894" s="50"/>
      <c r="T894" s="50"/>
    </row>
    <row r="895" spans="12:20" s="48" customFormat="1" hidden="1">
      <c r="L895" s="50"/>
      <c r="M895" s="50"/>
      <c r="N895" s="50"/>
      <c r="T895" s="50"/>
    </row>
    <row r="896" spans="12:20" s="48" customFormat="1" hidden="1">
      <c r="L896" s="50"/>
      <c r="M896" s="50"/>
      <c r="N896" s="50"/>
      <c r="T896" s="50"/>
    </row>
    <row r="897" spans="12:20" s="48" customFormat="1" hidden="1">
      <c r="L897" s="50"/>
      <c r="M897" s="50"/>
      <c r="N897" s="50"/>
      <c r="T897" s="50"/>
    </row>
    <row r="898" spans="12:20" s="48" customFormat="1" hidden="1">
      <c r="L898" s="50"/>
      <c r="M898" s="50"/>
      <c r="N898" s="50"/>
      <c r="T898" s="50"/>
    </row>
    <row r="899" spans="12:20" s="48" customFormat="1" hidden="1">
      <c r="L899" s="50"/>
      <c r="M899" s="50"/>
      <c r="N899" s="50"/>
      <c r="T899" s="50"/>
    </row>
    <row r="900" spans="12:20" s="48" customFormat="1" hidden="1">
      <c r="L900" s="50"/>
      <c r="M900" s="50"/>
      <c r="N900" s="50"/>
      <c r="T900" s="50"/>
    </row>
    <row r="901" spans="12:20" s="48" customFormat="1" hidden="1">
      <c r="L901" s="50"/>
      <c r="M901" s="50"/>
      <c r="N901" s="50"/>
      <c r="T901" s="50"/>
    </row>
    <row r="902" spans="12:20" s="48" customFormat="1" hidden="1">
      <c r="L902" s="50"/>
      <c r="M902" s="50"/>
      <c r="N902" s="50"/>
      <c r="T902" s="50"/>
    </row>
    <row r="903" spans="12:20" s="48" customFormat="1" hidden="1">
      <c r="L903" s="50"/>
      <c r="M903" s="50"/>
      <c r="N903" s="50"/>
      <c r="T903" s="50"/>
    </row>
    <row r="904" spans="12:20" s="48" customFormat="1" hidden="1">
      <c r="L904" s="50"/>
      <c r="M904" s="50"/>
      <c r="N904" s="50"/>
      <c r="T904" s="50"/>
    </row>
    <row r="905" spans="12:20" s="48" customFormat="1" hidden="1">
      <c r="L905" s="50"/>
      <c r="M905" s="50"/>
      <c r="N905" s="50"/>
      <c r="T905" s="50"/>
    </row>
    <row r="906" spans="12:20" s="48" customFormat="1" hidden="1">
      <c r="L906" s="50"/>
      <c r="M906" s="50"/>
      <c r="N906" s="50"/>
      <c r="T906" s="50"/>
    </row>
    <row r="907" spans="12:20" s="48" customFormat="1" hidden="1">
      <c r="L907" s="50"/>
      <c r="M907" s="50"/>
      <c r="N907" s="50"/>
      <c r="T907" s="50"/>
    </row>
    <row r="908" spans="12:20" s="48" customFormat="1" hidden="1">
      <c r="L908" s="50"/>
      <c r="M908" s="50"/>
      <c r="N908" s="50"/>
      <c r="T908" s="50"/>
    </row>
    <row r="909" spans="12:20" s="48" customFormat="1" hidden="1">
      <c r="L909" s="50"/>
      <c r="M909" s="50"/>
      <c r="N909" s="50"/>
      <c r="T909" s="50"/>
    </row>
    <row r="910" spans="12:20" s="48" customFormat="1" hidden="1">
      <c r="L910" s="50"/>
      <c r="M910" s="50"/>
      <c r="N910" s="50"/>
      <c r="T910" s="50"/>
    </row>
    <row r="911" spans="12:20" s="48" customFormat="1" hidden="1">
      <c r="L911" s="50"/>
      <c r="M911" s="50"/>
      <c r="N911" s="50"/>
      <c r="T911" s="50"/>
    </row>
    <row r="912" spans="12:20" s="48" customFormat="1" hidden="1">
      <c r="L912" s="50"/>
      <c r="M912" s="50"/>
      <c r="N912" s="50"/>
      <c r="T912" s="50"/>
    </row>
    <row r="913" spans="12:20" s="48" customFormat="1" hidden="1">
      <c r="L913" s="50"/>
      <c r="M913" s="50"/>
      <c r="N913" s="50"/>
      <c r="T913" s="50"/>
    </row>
    <row r="914" spans="12:20" s="48" customFormat="1" hidden="1">
      <c r="L914" s="50"/>
      <c r="M914" s="50"/>
      <c r="N914" s="50"/>
      <c r="T914" s="50"/>
    </row>
    <row r="915" spans="12:20" s="48" customFormat="1" hidden="1">
      <c r="L915" s="50"/>
      <c r="M915" s="50"/>
      <c r="N915" s="50"/>
      <c r="T915" s="50"/>
    </row>
    <row r="916" spans="12:20" s="48" customFormat="1" hidden="1">
      <c r="L916" s="50"/>
      <c r="M916" s="50"/>
      <c r="N916" s="50"/>
      <c r="T916" s="50"/>
    </row>
    <row r="917" spans="12:20" s="48" customFormat="1" hidden="1">
      <c r="L917" s="50"/>
      <c r="M917" s="50"/>
      <c r="N917" s="50"/>
      <c r="T917" s="50"/>
    </row>
    <row r="918" spans="12:20" s="48" customFormat="1" hidden="1">
      <c r="L918" s="50"/>
      <c r="M918" s="50"/>
      <c r="N918" s="50"/>
      <c r="T918" s="50"/>
    </row>
    <row r="919" spans="12:20" s="48" customFormat="1" hidden="1">
      <c r="L919" s="50"/>
      <c r="M919" s="50"/>
      <c r="N919" s="50"/>
      <c r="T919" s="50"/>
    </row>
    <row r="920" spans="12:20" s="48" customFormat="1" hidden="1">
      <c r="L920" s="50"/>
      <c r="M920" s="50"/>
      <c r="N920" s="50"/>
      <c r="T920" s="50"/>
    </row>
    <row r="921" spans="12:20" s="48" customFormat="1" hidden="1">
      <c r="L921" s="50"/>
      <c r="M921" s="50"/>
      <c r="N921" s="50"/>
      <c r="T921" s="50"/>
    </row>
    <row r="922" spans="12:20" s="48" customFormat="1" hidden="1">
      <c r="L922" s="50"/>
      <c r="M922" s="50"/>
      <c r="N922" s="50"/>
      <c r="T922" s="50"/>
    </row>
    <row r="923" spans="12:20" s="48" customFormat="1" hidden="1">
      <c r="L923" s="50"/>
      <c r="M923" s="50"/>
      <c r="N923" s="50"/>
      <c r="T923" s="50"/>
    </row>
    <row r="924" spans="12:20" s="48" customFormat="1" hidden="1">
      <c r="L924" s="50"/>
      <c r="M924" s="50"/>
      <c r="N924" s="50"/>
      <c r="T924" s="50"/>
    </row>
    <row r="925" spans="12:20" s="48" customFormat="1" hidden="1">
      <c r="L925" s="50"/>
      <c r="M925" s="50"/>
      <c r="N925" s="50"/>
      <c r="T925" s="50"/>
    </row>
    <row r="926" spans="12:20" s="48" customFormat="1" hidden="1">
      <c r="L926" s="50"/>
      <c r="M926" s="50"/>
      <c r="N926" s="50"/>
      <c r="T926" s="50"/>
    </row>
    <row r="927" spans="12:20" s="48" customFormat="1" hidden="1">
      <c r="L927" s="50"/>
      <c r="M927" s="50"/>
      <c r="N927" s="50"/>
      <c r="T927" s="50"/>
    </row>
    <row r="928" spans="12:20" s="48" customFormat="1" hidden="1">
      <c r="L928" s="50"/>
      <c r="M928" s="50"/>
      <c r="N928" s="50"/>
      <c r="T928" s="50"/>
    </row>
    <row r="929" spans="12:20" s="48" customFormat="1" hidden="1">
      <c r="L929" s="50"/>
      <c r="M929" s="50"/>
      <c r="N929" s="50"/>
      <c r="T929" s="50"/>
    </row>
    <row r="930" spans="12:20" s="48" customFormat="1" hidden="1">
      <c r="L930" s="50"/>
      <c r="M930" s="50"/>
      <c r="N930" s="50"/>
      <c r="T930" s="50"/>
    </row>
    <row r="931" spans="12:20" s="48" customFormat="1" hidden="1">
      <c r="L931" s="50"/>
      <c r="M931" s="50"/>
      <c r="N931" s="50"/>
      <c r="T931" s="50"/>
    </row>
    <row r="932" spans="12:20" s="48" customFormat="1" hidden="1">
      <c r="L932" s="50"/>
      <c r="M932" s="50"/>
      <c r="N932" s="50"/>
      <c r="T932" s="50"/>
    </row>
    <row r="933" spans="12:20" s="48" customFormat="1" hidden="1">
      <c r="L933" s="50"/>
      <c r="M933" s="50"/>
      <c r="N933" s="50"/>
      <c r="T933" s="50"/>
    </row>
    <row r="934" spans="12:20" s="48" customFormat="1" hidden="1">
      <c r="L934" s="50"/>
      <c r="M934" s="50"/>
      <c r="N934" s="50"/>
      <c r="T934" s="50"/>
    </row>
    <row r="935" spans="12:20" s="48" customFormat="1" hidden="1">
      <c r="L935" s="50"/>
      <c r="M935" s="50"/>
      <c r="N935" s="50"/>
      <c r="T935" s="50"/>
    </row>
    <row r="936" spans="12:20" s="48" customFormat="1" hidden="1">
      <c r="L936" s="50"/>
      <c r="M936" s="50"/>
      <c r="N936" s="50"/>
      <c r="T936" s="50"/>
    </row>
    <row r="937" spans="12:20" s="48" customFormat="1" hidden="1">
      <c r="L937" s="50"/>
      <c r="M937" s="50"/>
      <c r="N937" s="50"/>
      <c r="T937" s="50"/>
    </row>
    <row r="938" spans="12:20" s="48" customFormat="1" hidden="1">
      <c r="L938" s="50"/>
      <c r="M938" s="50"/>
      <c r="N938" s="50"/>
      <c r="T938" s="50"/>
    </row>
    <row r="939" spans="12:20" s="48" customFormat="1" hidden="1">
      <c r="L939" s="50"/>
      <c r="M939" s="50"/>
      <c r="N939" s="50"/>
      <c r="T939" s="50"/>
    </row>
    <row r="940" spans="12:20" s="48" customFormat="1" hidden="1">
      <c r="L940" s="50"/>
      <c r="M940" s="50"/>
      <c r="N940" s="50"/>
      <c r="T940" s="50"/>
    </row>
    <row r="941" spans="12:20" s="48" customFormat="1" hidden="1">
      <c r="L941" s="50"/>
      <c r="M941" s="50"/>
      <c r="N941" s="50"/>
      <c r="T941" s="50"/>
    </row>
    <row r="942" spans="12:20" s="48" customFormat="1" hidden="1">
      <c r="L942" s="50"/>
      <c r="M942" s="50"/>
      <c r="N942" s="50"/>
      <c r="T942" s="50"/>
    </row>
    <row r="943" spans="12:20" s="48" customFormat="1" hidden="1">
      <c r="L943" s="50"/>
      <c r="M943" s="50"/>
      <c r="N943" s="50"/>
      <c r="T943" s="50"/>
    </row>
    <row r="944" spans="12:20" s="48" customFormat="1" hidden="1">
      <c r="L944" s="50"/>
      <c r="M944" s="50"/>
      <c r="N944" s="50"/>
      <c r="T944" s="50"/>
    </row>
    <row r="945" spans="12:20" s="48" customFormat="1" hidden="1">
      <c r="L945" s="50"/>
      <c r="M945" s="50"/>
      <c r="N945" s="50"/>
      <c r="T945" s="50"/>
    </row>
    <row r="946" spans="12:20" s="48" customFormat="1" hidden="1">
      <c r="L946" s="50"/>
      <c r="M946" s="50"/>
      <c r="N946" s="50"/>
      <c r="T946" s="50"/>
    </row>
    <row r="947" spans="12:20" s="48" customFormat="1" hidden="1">
      <c r="L947" s="50"/>
      <c r="M947" s="50"/>
      <c r="N947" s="50"/>
      <c r="T947" s="50"/>
    </row>
    <row r="948" spans="12:20" s="48" customFormat="1" hidden="1">
      <c r="L948" s="50"/>
      <c r="M948" s="50"/>
      <c r="N948" s="50"/>
      <c r="T948" s="50"/>
    </row>
    <row r="949" spans="12:20" s="48" customFormat="1" hidden="1">
      <c r="L949" s="50"/>
      <c r="M949" s="50"/>
      <c r="N949" s="50"/>
      <c r="T949" s="50"/>
    </row>
    <row r="950" spans="12:20" s="48" customFormat="1" hidden="1">
      <c r="L950" s="50"/>
      <c r="M950" s="50"/>
      <c r="N950" s="50"/>
      <c r="T950" s="50"/>
    </row>
    <row r="951" spans="12:20" s="48" customFormat="1" hidden="1">
      <c r="L951" s="50"/>
      <c r="M951" s="50"/>
      <c r="N951" s="50"/>
      <c r="T951" s="50"/>
    </row>
    <row r="952" spans="12:20" s="48" customFormat="1" hidden="1">
      <c r="L952" s="50"/>
      <c r="M952" s="50"/>
      <c r="N952" s="50"/>
      <c r="T952" s="50"/>
    </row>
    <row r="953" spans="12:20" s="48" customFormat="1" hidden="1">
      <c r="L953" s="50"/>
      <c r="M953" s="50"/>
      <c r="N953" s="50"/>
      <c r="T953" s="50"/>
    </row>
    <row r="954" spans="12:20" s="48" customFormat="1" hidden="1">
      <c r="L954" s="50"/>
      <c r="M954" s="50"/>
      <c r="N954" s="50"/>
      <c r="T954" s="50"/>
    </row>
    <row r="955" spans="12:20" s="48" customFormat="1" hidden="1">
      <c r="L955" s="50"/>
      <c r="M955" s="50"/>
      <c r="N955" s="50"/>
      <c r="T955" s="50"/>
    </row>
    <row r="956" spans="12:20" s="48" customFormat="1" hidden="1">
      <c r="L956" s="50"/>
      <c r="M956" s="50"/>
      <c r="N956" s="50"/>
      <c r="T956" s="50"/>
    </row>
    <row r="957" spans="12:20" s="48" customFormat="1" hidden="1">
      <c r="L957" s="50"/>
      <c r="M957" s="50"/>
      <c r="N957" s="50"/>
      <c r="T957" s="50"/>
    </row>
    <row r="958" spans="12:20" s="48" customFormat="1" hidden="1">
      <c r="L958" s="50"/>
      <c r="M958" s="50"/>
      <c r="N958" s="50"/>
      <c r="T958" s="50"/>
    </row>
    <row r="959" spans="12:20" s="48" customFormat="1" hidden="1">
      <c r="L959" s="50"/>
      <c r="M959" s="50"/>
      <c r="N959" s="50"/>
      <c r="T959" s="50"/>
    </row>
    <row r="960" spans="12:20" s="48" customFormat="1" hidden="1">
      <c r="L960" s="50"/>
      <c r="M960" s="50"/>
      <c r="N960" s="50"/>
      <c r="T960" s="50"/>
    </row>
    <row r="961" spans="12:20" s="48" customFormat="1" hidden="1">
      <c r="L961" s="50"/>
      <c r="M961" s="50"/>
      <c r="N961" s="50"/>
      <c r="T961" s="50"/>
    </row>
    <row r="962" spans="12:20" s="48" customFormat="1" hidden="1">
      <c r="L962" s="50"/>
      <c r="M962" s="50"/>
      <c r="N962" s="50"/>
      <c r="T962" s="50"/>
    </row>
    <row r="963" spans="12:20" s="48" customFormat="1" hidden="1">
      <c r="L963" s="50"/>
      <c r="M963" s="50"/>
      <c r="N963" s="50"/>
      <c r="T963" s="50"/>
    </row>
    <row r="964" spans="12:20" s="48" customFormat="1" hidden="1">
      <c r="L964" s="50"/>
      <c r="M964" s="50"/>
      <c r="N964" s="50"/>
      <c r="T964" s="50"/>
    </row>
    <row r="965" spans="12:20" s="48" customFormat="1" hidden="1">
      <c r="L965" s="50"/>
      <c r="M965" s="50"/>
      <c r="N965" s="50"/>
      <c r="T965" s="50"/>
    </row>
    <row r="966" spans="12:20" s="48" customFormat="1" hidden="1">
      <c r="L966" s="50"/>
      <c r="M966" s="50"/>
      <c r="N966" s="50"/>
      <c r="T966" s="50"/>
    </row>
    <row r="967" spans="12:20" s="48" customFormat="1" hidden="1">
      <c r="L967" s="50"/>
      <c r="M967" s="50"/>
      <c r="N967" s="50"/>
      <c r="T967" s="50"/>
    </row>
    <row r="968" spans="12:20" s="48" customFormat="1" hidden="1">
      <c r="L968" s="50"/>
      <c r="M968" s="50"/>
      <c r="N968" s="50"/>
      <c r="T968" s="50"/>
    </row>
    <row r="969" spans="12:20" s="48" customFormat="1" hidden="1">
      <c r="L969" s="50"/>
      <c r="M969" s="50"/>
      <c r="N969" s="50"/>
      <c r="T969" s="50"/>
    </row>
    <row r="970" spans="12:20" s="48" customFormat="1" hidden="1">
      <c r="L970" s="50"/>
      <c r="M970" s="50"/>
      <c r="N970" s="50"/>
      <c r="T970" s="50"/>
    </row>
    <row r="971" spans="12:20" s="48" customFormat="1" hidden="1">
      <c r="L971" s="50"/>
      <c r="M971" s="50"/>
      <c r="N971" s="50"/>
      <c r="T971" s="50"/>
    </row>
    <row r="972" spans="12:20" s="48" customFormat="1" hidden="1">
      <c r="L972" s="50"/>
      <c r="M972" s="50"/>
      <c r="N972" s="50"/>
      <c r="T972" s="50"/>
    </row>
    <row r="973" spans="12:20" s="48" customFormat="1" hidden="1">
      <c r="L973" s="50"/>
      <c r="M973" s="50"/>
      <c r="N973" s="50"/>
      <c r="T973" s="50"/>
    </row>
    <row r="974" spans="12:20" s="48" customFormat="1" hidden="1">
      <c r="L974" s="50"/>
      <c r="M974" s="50"/>
      <c r="N974" s="50"/>
      <c r="T974" s="50"/>
    </row>
    <row r="975" spans="12:20" s="48" customFormat="1" hidden="1">
      <c r="L975" s="50"/>
      <c r="M975" s="50"/>
      <c r="N975" s="50"/>
      <c r="T975" s="50"/>
    </row>
    <row r="976" spans="12:20" s="48" customFormat="1" hidden="1">
      <c r="L976" s="50"/>
      <c r="M976" s="50"/>
      <c r="N976" s="50"/>
      <c r="T976" s="50"/>
    </row>
    <row r="977" spans="12:20" s="48" customFormat="1" hidden="1">
      <c r="L977" s="50"/>
      <c r="M977" s="50"/>
      <c r="N977" s="50"/>
      <c r="T977" s="50"/>
    </row>
    <row r="978" spans="12:20" s="48" customFormat="1" hidden="1">
      <c r="L978" s="50"/>
      <c r="M978" s="50"/>
      <c r="N978" s="50"/>
      <c r="T978" s="50"/>
    </row>
    <row r="979" spans="12:20" s="48" customFormat="1" hidden="1">
      <c r="L979" s="50"/>
      <c r="M979" s="50"/>
      <c r="N979" s="50"/>
      <c r="T979" s="50"/>
    </row>
    <row r="980" spans="12:20" s="48" customFormat="1" hidden="1">
      <c r="L980" s="50"/>
      <c r="M980" s="50"/>
      <c r="N980" s="50"/>
      <c r="T980" s="50"/>
    </row>
    <row r="981" spans="12:20" s="48" customFormat="1" hidden="1">
      <c r="L981" s="50"/>
      <c r="M981" s="50"/>
      <c r="N981" s="50"/>
      <c r="T981" s="50"/>
    </row>
    <row r="982" spans="12:20" s="48" customFormat="1" hidden="1">
      <c r="L982" s="50"/>
      <c r="M982" s="50"/>
      <c r="N982" s="50"/>
      <c r="T982" s="50"/>
    </row>
    <row r="983" spans="12:20" s="48" customFormat="1" hidden="1">
      <c r="L983" s="50"/>
      <c r="M983" s="50"/>
      <c r="N983" s="50"/>
      <c r="T983" s="50"/>
    </row>
    <row r="984" spans="12:20" s="48" customFormat="1" hidden="1">
      <c r="L984" s="50"/>
      <c r="M984" s="50"/>
      <c r="N984" s="50"/>
      <c r="T984" s="50"/>
    </row>
    <row r="985" spans="12:20" s="48" customFormat="1" hidden="1">
      <c r="L985" s="50"/>
      <c r="M985" s="50"/>
      <c r="N985" s="50"/>
      <c r="T985" s="50"/>
    </row>
    <row r="986" spans="12:20" s="48" customFormat="1" hidden="1">
      <c r="L986" s="50"/>
      <c r="M986" s="50"/>
      <c r="N986" s="50"/>
      <c r="T986" s="50"/>
    </row>
    <row r="987" spans="12:20" s="48" customFormat="1" hidden="1">
      <c r="L987" s="50"/>
      <c r="M987" s="50"/>
      <c r="N987" s="50"/>
      <c r="T987" s="50"/>
    </row>
    <row r="988" spans="12:20" s="48" customFormat="1" hidden="1">
      <c r="L988" s="50"/>
      <c r="M988" s="50"/>
      <c r="N988" s="50"/>
      <c r="T988" s="50"/>
    </row>
    <row r="989" spans="12:20" s="48" customFormat="1" hidden="1">
      <c r="L989" s="50"/>
      <c r="M989" s="50"/>
      <c r="N989" s="50"/>
      <c r="T989" s="50"/>
    </row>
    <row r="990" spans="12:20" s="48" customFormat="1" hidden="1">
      <c r="L990" s="50"/>
      <c r="M990" s="50"/>
      <c r="N990" s="50"/>
      <c r="T990" s="50"/>
    </row>
    <row r="991" spans="12:20" s="48" customFormat="1" hidden="1">
      <c r="L991" s="50"/>
      <c r="M991" s="50"/>
      <c r="N991" s="50"/>
      <c r="T991" s="50"/>
    </row>
    <row r="992" spans="12:20" s="48" customFormat="1" hidden="1">
      <c r="L992" s="50"/>
      <c r="M992" s="50"/>
      <c r="N992" s="50"/>
      <c r="T992" s="50"/>
    </row>
    <row r="993" spans="12:20" s="48" customFormat="1" hidden="1">
      <c r="L993" s="50"/>
      <c r="M993" s="50"/>
      <c r="N993" s="50"/>
      <c r="T993" s="50"/>
    </row>
    <row r="994" spans="12:20" s="48" customFormat="1" hidden="1">
      <c r="L994" s="50"/>
      <c r="M994" s="50"/>
      <c r="N994" s="50"/>
      <c r="T994" s="50"/>
    </row>
    <row r="995" spans="12:20" s="48" customFormat="1" hidden="1">
      <c r="L995" s="50"/>
      <c r="M995" s="50"/>
      <c r="N995" s="50"/>
      <c r="T995" s="50"/>
    </row>
    <row r="996" spans="12:20" s="48" customFormat="1" hidden="1">
      <c r="L996" s="50"/>
      <c r="M996" s="50"/>
      <c r="N996" s="50"/>
      <c r="T996" s="50"/>
    </row>
    <row r="997" spans="12:20" s="48" customFormat="1" hidden="1">
      <c r="L997" s="50"/>
      <c r="M997" s="50"/>
      <c r="N997" s="50"/>
      <c r="T997" s="50"/>
    </row>
    <row r="998" spans="12:20" s="48" customFormat="1" hidden="1">
      <c r="L998" s="50"/>
      <c r="M998" s="50"/>
      <c r="N998" s="50"/>
      <c r="T998" s="50"/>
    </row>
    <row r="999" spans="12:20" s="48" customFormat="1" hidden="1">
      <c r="L999" s="50"/>
      <c r="M999" s="50"/>
      <c r="N999" s="50"/>
      <c r="T999" s="50"/>
    </row>
    <row r="1000" spans="12:20" s="48" customFormat="1" hidden="1">
      <c r="L1000" s="50"/>
      <c r="M1000" s="50"/>
      <c r="N1000" s="50"/>
      <c r="T1000" s="50"/>
    </row>
    <row r="1001" spans="12:20" s="48" customFormat="1" hidden="1">
      <c r="L1001" s="50"/>
      <c r="M1001" s="50"/>
      <c r="N1001" s="50"/>
      <c r="T1001" s="50"/>
    </row>
    <row r="1002" spans="12:20" s="48" customFormat="1" hidden="1">
      <c r="L1002" s="50"/>
      <c r="M1002" s="50"/>
      <c r="N1002" s="50"/>
      <c r="T1002" s="50"/>
    </row>
    <row r="1003" spans="12:20" s="48" customFormat="1" hidden="1">
      <c r="L1003" s="50"/>
      <c r="M1003" s="50"/>
      <c r="N1003" s="50"/>
      <c r="T1003" s="50"/>
    </row>
    <row r="1004" spans="12:20" s="48" customFormat="1" hidden="1">
      <c r="L1004" s="50"/>
      <c r="M1004" s="50"/>
      <c r="N1004" s="50"/>
      <c r="T1004" s="50"/>
    </row>
    <row r="1005" spans="12:20" s="48" customFormat="1" hidden="1">
      <c r="L1005" s="50"/>
      <c r="M1005" s="50"/>
      <c r="N1005" s="50"/>
      <c r="T1005" s="50"/>
    </row>
    <row r="1006" spans="12:20" s="48" customFormat="1" hidden="1">
      <c r="L1006" s="50"/>
      <c r="M1006" s="50"/>
      <c r="N1006" s="50"/>
      <c r="T1006" s="50"/>
    </row>
    <row r="1007" spans="12:20" s="48" customFormat="1" hidden="1">
      <c r="L1007" s="50"/>
      <c r="M1007" s="50"/>
      <c r="N1007" s="50"/>
      <c r="T1007" s="50"/>
    </row>
    <row r="1008" spans="12:20" s="48" customFormat="1" hidden="1">
      <c r="L1008" s="50"/>
      <c r="M1008" s="50"/>
      <c r="N1008" s="50"/>
      <c r="T1008" s="50"/>
    </row>
    <row r="1009" spans="12:20" s="48" customFormat="1" hidden="1">
      <c r="L1009" s="50"/>
      <c r="M1009" s="50"/>
      <c r="N1009" s="50"/>
      <c r="T1009" s="50"/>
    </row>
    <row r="1010" spans="12:20" s="48" customFormat="1" hidden="1">
      <c r="L1010" s="50"/>
      <c r="M1010" s="50"/>
      <c r="N1010" s="50"/>
      <c r="T1010" s="50"/>
    </row>
    <row r="1011" spans="12:20" s="48" customFormat="1" hidden="1">
      <c r="L1011" s="50"/>
      <c r="M1011" s="50"/>
      <c r="N1011" s="50"/>
      <c r="T1011" s="50"/>
    </row>
    <row r="1012" spans="12:20" s="48" customFormat="1" hidden="1">
      <c r="L1012" s="50"/>
      <c r="M1012" s="50"/>
      <c r="N1012" s="50"/>
      <c r="T1012" s="50"/>
    </row>
    <row r="1013" spans="12:20" s="48" customFormat="1" hidden="1">
      <c r="L1013" s="50"/>
      <c r="M1013" s="50"/>
      <c r="N1013" s="50"/>
      <c r="T1013" s="50"/>
    </row>
    <row r="1014" spans="12:20" s="48" customFormat="1" hidden="1">
      <c r="L1014" s="50"/>
      <c r="M1014" s="50"/>
      <c r="N1014" s="50"/>
      <c r="T1014" s="50"/>
    </row>
    <row r="1015" spans="12:20" s="48" customFormat="1" hidden="1">
      <c r="L1015" s="50"/>
      <c r="M1015" s="50"/>
      <c r="N1015" s="50"/>
      <c r="T1015" s="50"/>
    </row>
    <row r="1016" spans="12:20" s="48" customFormat="1" hidden="1">
      <c r="L1016" s="50"/>
      <c r="M1016" s="50"/>
      <c r="N1016" s="50"/>
      <c r="T1016" s="50"/>
    </row>
    <row r="1017" spans="12:20" s="48" customFormat="1" hidden="1">
      <c r="L1017" s="50"/>
      <c r="M1017" s="50"/>
      <c r="N1017" s="50"/>
      <c r="T1017" s="50"/>
    </row>
    <row r="1018" spans="12:20" s="48" customFormat="1" hidden="1">
      <c r="L1018" s="50"/>
      <c r="M1018" s="50"/>
      <c r="N1018" s="50"/>
      <c r="T1018" s="50"/>
    </row>
    <row r="1019" spans="12:20" s="48" customFormat="1" hidden="1">
      <c r="L1019" s="50"/>
      <c r="M1019" s="50"/>
      <c r="N1019" s="50"/>
      <c r="T1019" s="50"/>
    </row>
    <row r="1020" spans="12:20" s="48" customFormat="1" hidden="1">
      <c r="L1020" s="50"/>
      <c r="M1020" s="50"/>
      <c r="N1020" s="50"/>
      <c r="T1020" s="50"/>
    </row>
    <row r="1021" spans="12:20" s="48" customFormat="1" hidden="1">
      <c r="L1021" s="50"/>
      <c r="M1021" s="50"/>
      <c r="N1021" s="50"/>
      <c r="T1021" s="50"/>
    </row>
    <row r="1022" spans="12:20" s="48" customFormat="1" hidden="1">
      <c r="L1022" s="50"/>
      <c r="M1022" s="50"/>
      <c r="N1022" s="50"/>
      <c r="T1022" s="50"/>
    </row>
    <row r="1023" spans="12:20" s="48" customFormat="1" hidden="1">
      <c r="L1023" s="50"/>
      <c r="M1023" s="50"/>
      <c r="N1023" s="50"/>
      <c r="T1023" s="50"/>
    </row>
    <row r="1024" spans="12:20" s="48" customFormat="1" hidden="1">
      <c r="L1024" s="50"/>
      <c r="M1024" s="50"/>
      <c r="N1024" s="50"/>
      <c r="T1024" s="50"/>
    </row>
    <row r="1025" spans="12:20" s="48" customFormat="1" hidden="1">
      <c r="L1025" s="50"/>
      <c r="M1025" s="50"/>
      <c r="N1025" s="50"/>
      <c r="T1025" s="50"/>
    </row>
    <row r="1026" spans="12:20" s="48" customFormat="1" hidden="1">
      <c r="L1026" s="50"/>
      <c r="M1026" s="50"/>
      <c r="N1026" s="50"/>
      <c r="T1026" s="50"/>
    </row>
    <row r="1027" spans="12:20" s="48" customFormat="1" hidden="1">
      <c r="L1027" s="50"/>
      <c r="M1027" s="50"/>
      <c r="N1027" s="50"/>
      <c r="T1027" s="50"/>
    </row>
    <row r="1028" spans="12:20" s="48" customFormat="1" hidden="1">
      <c r="L1028" s="50"/>
      <c r="M1028" s="50"/>
      <c r="N1028" s="50"/>
      <c r="T1028" s="50"/>
    </row>
    <row r="1029" spans="12:20" s="48" customFormat="1" hidden="1">
      <c r="L1029" s="50"/>
      <c r="M1029" s="50"/>
      <c r="N1029" s="50"/>
      <c r="T1029" s="50"/>
    </row>
    <row r="1030" spans="12:20" s="48" customFormat="1" hidden="1">
      <c r="L1030" s="50"/>
      <c r="M1030" s="50"/>
      <c r="N1030" s="50"/>
      <c r="T1030" s="50"/>
    </row>
    <row r="1031" spans="12:20" s="48" customFormat="1" hidden="1">
      <c r="L1031" s="50"/>
      <c r="M1031" s="50"/>
      <c r="N1031" s="50"/>
      <c r="T1031" s="50"/>
    </row>
    <row r="1032" spans="12:20" s="48" customFormat="1" hidden="1">
      <c r="L1032" s="50"/>
      <c r="M1032" s="50"/>
      <c r="N1032" s="50"/>
      <c r="T1032" s="50"/>
    </row>
    <row r="1033" spans="12:20" s="48" customFormat="1" hidden="1">
      <c r="L1033" s="50"/>
      <c r="M1033" s="50"/>
      <c r="N1033" s="50"/>
      <c r="T1033" s="50"/>
    </row>
    <row r="1034" spans="12:20" s="48" customFormat="1" hidden="1">
      <c r="L1034" s="50"/>
      <c r="M1034" s="50"/>
      <c r="N1034" s="50"/>
      <c r="T1034" s="50"/>
    </row>
    <row r="1035" spans="12:20" s="48" customFormat="1" hidden="1">
      <c r="L1035" s="50"/>
      <c r="M1035" s="50"/>
      <c r="N1035" s="50"/>
      <c r="T1035" s="50"/>
    </row>
    <row r="1036" spans="12:20" s="48" customFormat="1" hidden="1">
      <c r="L1036" s="50"/>
      <c r="M1036" s="50"/>
      <c r="N1036" s="50"/>
      <c r="T1036" s="50"/>
    </row>
    <row r="1037" spans="12:20" s="48" customFormat="1" hidden="1">
      <c r="L1037" s="50"/>
      <c r="M1037" s="50"/>
      <c r="N1037" s="50"/>
      <c r="T1037" s="50"/>
    </row>
    <row r="1038" spans="12:20" s="48" customFormat="1" hidden="1">
      <c r="L1038" s="50"/>
      <c r="M1038" s="50"/>
      <c r="N1038" s="50"/>
      <c r="T1038" s="50"/>
    </row>
    <row r="1039" spans="12:20" s="48" customFormat="1" hidden="1">
      <c r="L1039" s="50"/>
      <c r="M1039" s="50"/>
      <c r="N1039" s="50"/>
      <c r="T1039" s="50"/>
    </row>
    <row r="1040" spans="12:20" s="48" customFormat="1" hidden="1">
      <c r="L1040" s="50"/>
      <c r="M1040" s="50"/>
      <c r="N1040" s="50"/>
      <c r="T1040" s="50"/>
    </row>
    <row r="1041" spans="12:20" s="48" customFormat="1" hidden="1">
      <c r="L1041" s="50"/>
      <c r="M1041" s="50"/>
      <c r="N1041" s="50"/>
      <c r="T1041" s="50"/>
    </row>
    <row r="1042" spans="12:20" s="48" customFormat="1" hidden="1">
      <c r="L1042" s="50"/>
      <c r="M1042" s="50"/>
      <c r="N1042" s="50"/>
      <c r="T1042" s="50"/>
    </row>
    <row r="1043" spans="12:20" s="48" customFormat="1" hidden="1">
      <c r="L1043" s="50"/>
      <c r="M1043" s="50"/>
      <c r="N1043" s="50"/>
      <c r="T1043" s="50"/>
    </row>
    <row r="1044" spans="12:20" s="48" customFormat="1" hidden="1">
      <c r="L1044" s="50"/>
      <c r="M1044" s="50"/>
      <c r="N1044" s="50"/>
      <c r="T1044" s="50"/>
    </row>
    <row r="1045" spans="12:20" s="48" customFormat="1" hidden="1">
      <c r="L1045" s="50"/>
      <c r="M1045" s="50"/>
      <c r="N1045" s="50"/>
      <c r="T1045" s="50"/>
    </row>
    <row r="1046" spans="12:20" s="48" customFormat="1" hidden="1">
      <c r="L1046" s="50"/>
      <c r="M1046" s="50"/>
      <c r="N1046" s="50"/>
      <c r="T1046" s="50"/>
    </row>
    <row r="1047" spans="12:20" s="48" customFormat="1" hidden="1">
      <c r="L1047" s="50"/>
      <c r="M1047" s="50"/>
      <c r="N1047" s="50"/>
      <c r="T1047" s="50"/>
    </row>
    <row r="1048" spans="12:20" s="48" customFormat="1" hidden="1">
      <c r="L1048" s="50"/>
      <c r="M1048" s="50"/>
      <c r="N1048" s="50"/>
      <c r="T1048" s="50"/>
    </row>
    <row r="1049" spans="12:20" s="48" customFormat="1" hidden="1">
      <c r="L1049" s="50"/>
      <c r="M1049" s="50"/>
      <c r="N1049" s="50"/>
      <c r="T1049" s="50"/>
    </row>
    <row r="1050" spans="12:20" s="48" customFormat="1" hidden="1">
      <c r="L1050" s="50"/>
      <c r="M1050" s="50"/>
      <c r="N1050" s="50"/>
      <c r="T1050" s="50"/>
    </row>
    <row r="1051" spans="12:20" s="48" customFormat="1" hidden="1">
      <c r="L1051" s="50"/>
      <c r="M1051" s="50"/>
      <c r="N1051" s="50"/>
      <c r="T1051" s="50"/>
    </row>
    <row r="1052" spans="12:20" s="48" customFormat="1" hidden="1">
      <c r="L1052" s="50"/>
      <c r="M1052" s="50"/>
      <c r="N1052" s="50"/>
      <c r="T1052" s="50"/>
    </row>
    <row r="1053" spans="12:20" s="48" customFormat="1" hidden="1">
      <c r="L1053" s="50"/>
      <c r="M1053" s="50"/>
      <c r="N1053" s="50"/>
      <c r="T1053" s="50"/>
    </row>
    <row r="1054" spans="12:20" s="48" customFormat="1" hidden="1">
      <c r="L1054" s="50"/>
      <c r="M1054" s="50"/>
      <c r="N1054" s="50"/>
      <c r="T1054" s="50"/>
    </row>
    <row r="1055" spans="12:20" s="48" customFormat="1" hidden="1">
      <c r="L1055" s="50"/>
      <c r="M1055" s="50"/>
      <c r="N1055" s="50"/>
      <c r="T1055" s="50"/>
    </row>
    <row r="1056" spans="12:20" s="48" customFormat="1" hidden="1">
      <c r="L1056" s="50"/>
      <c r="M1056" s="50"/>
      <c r="N1056" s="50"/>
      <c r="T1056" s="50"/>
    </row>
    <row r="1057" spans="12:20" s="48" customFormat="1" hidden="1">
      <c r="L1057" s="50"/>
      <c r="M1057" s="50"/>
      <c r="N1057" s="50"/>
      <c r="T1057" s="50"/>
    </row>
    <row r="1058" spans="12:20" s="48" customFormat="1" hidden="1">
      <c r="L1058" s="50"/>
      <c r="M1058" s="50"/>
      <c r="N1058" s="50"/>
      <c r="T1058" s="50"/>
    </row>
    <row r="1059" spans="12:20" s="48" customFormat="1" hidden="1">
      <c r="L1059" s="50"/>
      <c r="M1059" s="50"/>
      <c r="N1059" s="50"/>
      <c r="T1059" s="50"/>
    </row>
    <row r="1060" spans="12:20" s="48" customFormat="1" hidden="1">
      <c r="L1060" s="50"/>
      <c r="M1060" s="50"/>
      <c r="N1060" s="50"/>
      <c r="T1060" s="50"/>
    </row>
    <row r="1061" spans="12:20" s="48" customFormat="1" hidden="1">
      <c r="L1061" s="50"/>
      <c r="M1061" s="50"/>
      <c r="N1061" s="50"/>
      <c r="T1061" s="50"/>
    </row>
    <row r="1062" spans="12:20" s="48" customFormat="1" hidden="1">
      <c r="L1062" s="50"/>
      <c r="M1062" s="50"/>
      <c r="N1062" s="50"/>
      <c r="T1062" s="50"/>
    </row>
    <row r="1063" spans="12:20" s="48" customFormat="1" hidden="1">
      <c r="L1063" s="50"/>
      <c r="M1063" s="50"/>
      <c r="N1063" s="50"/>
      <c r="T1063" s="50"/>
    </row>
    <row r="1064" spans="12:20" s="48" customFormat="1" hidden="1">
      <c r="L1064" s="50"/>
      <c r="M1064" s="50"/>
      <c r="N1064" s="50"/>
      <c r="T1064" s="50"/>
    </row>
    <row r="1065" spans="12:20" s="48" customFormat="1" hidden="1">
      <c r="L1065" s="50"/>
      <c r="M1065" s="50"/>
      <c r="N1065" s="50"/>
      <c r="T1065" s="50"/>
    </row>
    <row r="1066" spans="12:20" s="48" customFormat="1" hidden="1">
      <c r="L1066" s="50"/>
      <c r="M1066" s="50"/>
      <c r="N1066" s="50"/>
      <c r="T1066" s="50"/>
    </row>
    <row r="1067" spans="12:20" s="48" customFormat="1" hidden="1">
      <c r="L1067" s="50"/>
      <c r="M1067" s="50"/>
      <c r="N1067" s="50"/>
      <c r="T1067" s="50"/>
    </row>
    <row r="1068" spans="12:20" s="48" customFormat="1" hidden="1">
      <c r="L1068" s="50"/>
      <c r="M1068" s="50"/>
      <c r="N1068" s="50"/>
      <c r="T1068" s="50"/>
    </row>
    <row r="1069" spans="12:20" s="48" customFormat="1" hidden="1">
      <c r="L1069" s="50"/>
      <c r="M1069" s="50"/>
      <c r="N1069" s="50"/>
      <c r="T1069" s="50"/>
    </row>
    <row r="1070" spans="12:20" s="48" customFormat="1" hidden="1">
      <c r="L1070" s="50"/>
      <c r="M1070" s="50"/>
      <c r="N1070" s="50"/>
      <c r="T1070" s="50"/>
    </row>
    <row r="1071" spans="12:20" s="48" customFormat="1" hidden="1">
      <c r="L1071" s="50"/>
      <c r="M1071" s="50"/>
      <c r="N1071" s="50"/>
      <c r="T1071" s="50"/>
    </row>
    <row r="1072" spans="12:20" s="48" customFormat="1" hidden="1">
      <c r="L1072" s="50"/>
      <c r="M1072" s="50"/>
      <c r="N1072" s="50"/>
      <c r="T1072" s="50"/>
    </row>
    <row r="1073" spans="12:20" s="48" customFormat="1" hidden="1">
      <c r="L1073" s="50"/>
      <c r="M1073" s="50"/>
      <c r="N1073" s="50"/>
      <c r="T1073" s="50"/>
    </row>
    <row r="1074" spans="12:20" s="48" customFormat="1" hidden="1">
      <c r="L1074" s="50"/>
      <c r="M1074" s="50"/>
      <c r="N1074" s="50"/>
      <c r="T1074" s="50"/>
    </row>
    <row r="1075" spans="12:20" s="48" customFormat="1" hidden="1">
      <c r="L1075" s="50"/>
      <c r="M1075" s="50"/>
      <c r="N1075" s="50"/>
      <c r="T1075" s="50"/>
    </row>
    <row r="1076" spans="12:20" s="48" customFormat="1" hidden="1">
      <c r="L1076" s="50"/>
      <c r="M1076" s="50"/>
      <c r="N1076" s="50"/>
      <c r="T1076" s="50"/>
    </row>
    <row r="1077" spans="12:20" s="48" customFormat="1" hidden="1">
      <c r="L1077" s="50"/>
      <c r="M1077" s="50"/>
      <c r="N1077" s="50"/>
      <c r="T1077" s="50"/>
    </row>
    <row r="1078" spans="12:20" s="48" customFormat="1" hidden="1">
      <c r="L1078" s="50"/>
      <c r="M1078" s="50"/>
      <c r="N1078" s="50"/>
      <c r="T1078" s="50"/>
    </row>
    <row r="1079" spans="12:20" s="48" customFormat="1" hidden="1">
      <c r="L1079" s="50"/>
      <c r="M1079" s="50"/>
      <c r="N1079" s="50"/>
      <c r="T1079" s="50"/>
    </row>
    <row r="1080" spans="12:20" s="48" customFormat="1" hidden="1">
      <c r="L1080" s="50"/>
      <c r="M1080" s="50"/>
      <c r="N1080" s="50"/>
      <c r="T1080" s="50"/>
    </row>
    <row r="1081" spans="12:20" s="48" customFormat="1" hidden="1">
      <c r="L1081" s="50"/>
      <c r="M1081" s="50"/>
      <c r="N1081" s="50"/>
      <c r="T1081" s="50"/>
    </row>
    <row r="1082" spans="12:20" s="48" customFormat="1" hidden="1">
      <c r="L1082" s="50"/>
      <c r="M1082" s="50"/>
      <c r="N1082" s="50"/>
      <c r="T1082" s="50"/>
    </row>
    <row r="1083" spans="12:20" s="48" customFormat="1" hidden="1">
      <c r="L1083" s="50"/>
      <c r="M1083" s="50"/>
      <c r="N1083" s="50"/>
      <c r="T1083" s="50"/>
    </row>
    <row r="1084" spans="12:20" s="48" customFormat="1" hidden="1">
      <c r="L1084" s="50"/>
      <c r="M1084" s="50"/>
      <c r="N1084" s="50"/>
      <c r="T1084" s="50"/>
    </row>
    <row r="1085" spans="12:20" s="48" customFormat="1" hidden="1">
      <c r="L1085" s="50"/>
      <c r="M1085" s="50"/>
      <c r="N1085" s="50"/>
      <c r="T1085" s="50"/>
    </row>
    <row r="1086" spans="12:20" s="48" customFormat="1" hidden="1">
      <c r="L1086" s="50"/>
      <c r="M1086" s="50"/>
      <c r="N1086" s="50"/>
      <c r="T1086" s="50"/>
    </row>
    <row r="1087" spans="12:20" s="48" customFormat="1" hidden="1">
      <c r="L1087" s="50"/>
      <c r="M1087" s="50"/>
      <c r="N1087" s="50"/>
      <c r="T1087" s="50"/>
    </row>
    <row r="1088" spans="12:20" s="48" customFormat="1" hidden="1">
      <c r="L1088" s="50"/>
      <c r="M1088" s="50"/>
      <c r="N1088" s="50"/>
      <c r="T1088" s="50"/>
    </row>
    <row r="1089" spans="12:20" s="48" customFormat="1" hidden="1">
      <c r="L1089" s="50"/>
      <c r="M1089" s="50"/>
      <c r="N1089" s="50"/>
      <c r="T1089" s="50"/>
    </row>
    <row r="1090" spans="12:20" s="48" customFormat="1" hidden="1">
      <c r="L1090" s="50"/>
      <c r="M1090" s="50"/>
      <c r="N1090" s="50"/>
      <c r="T1090" s="50"/>
    </row>
    <row r="1091" spans="12:20" s="48" customFormat="1" hidden="1">
      <c r="L1091" s="50"/>
      <c r="M1091" s="50"/>
      <c r="N1091" s="50"/>
      <c r="T1091" s="50"/>
    </row>
    <row r="1092" spans="12:20" s="48" customFormat="1" hidden="1">
      <c r="L1092" s="50"/>
      <c r="M1092" s="50"/>
      <c r="N1092" s="50"/>
      <c r="T1092" s="50"/>
    </row>
    <row r="1093" spans="12:20" s="48" customFormat="1" hidden="1">
      <c r="L1093" s="50"/>
      <c r="M1093" s="50"/>
      <c r="N1093" s="50"/>
      <c r="T1093" s="50"/>
    </row>
    <row r="1094" spans="12:20" s="48" customFormat="1" hidden="1">
      <c r="L1094" s="50"/>
      <c r="M1094" s="50"/>
      <c r="N1094" s="50"/>
      <c r="T1094" s="50"/>
    </row>
    <row r="1095" spans="12:20" s="48" customFormat="1" hidden="1">
      <c r="L1095" s="50"/>
      <c r="M1095" s="50"/>
      <c r="N1095" s="50"/>
      <c r="T1095" s="50"/>
    </row>
    <row r="1096" spans="12:20" s="48" customFormat="1" hidden="1">
      <c r="L1096" s="50"/>
      <c r="M1096" s="50"/>
      <c r="N1096" s="50"/>
      <c r="T1096" s="50"/>
    </row>
    <row r="1097" spans="12:20" s="48" customFormat="1" hidden="1">
      <c r="L1097" s="50"/>
      <c r="M1097" s="50"/>
      <c r="N1097" s="50"/>
      <c r="T1097" s="50"/>
    </row>
    <row r="1098" spans="12:20" s="48" customFormat="1" hidden="1">
      <c r="L1098" s="50"/>
      <c r="M1098" s="50"/>
      <c r="N1098" s="50"/>
      <c r="T1098" s="50"/>
    </row>
    <row r="1099" spans="12:20" s="48" customFormat="1" hidden="1">
      <c r="L1099" s="50"/>
      <c r="M1099" s="50"/>
      <c r="N1099" s="50"/>
      <c r="T1099" s="50"/>
    </row>
    <row r="1100" spans="12:20" s="48" customFormat="1" hidden="1">
      <c r="L1100" s="50"/>
      <c r="M1100" s="50"/>
      <c r="N1100" s="50"/>
      <c r="T1100" s="50"/>
    </row>
    <row r="1101" spans="12:20" s="48" customFormat="1" hidden="1">
      <c r="L1101" s="50"/>
      <c r="M1101" s="50"/>
      <c r="N1101" s="50"/>
      <c r="T1101" s="50"/>
    </row>
    <row r="1102" spans="12:20" s="48" customFormat="1" hidden="1">
      <c r="L1102" s="50"/>
      <c r="M1102" s="50"/>
      <c r="N1102" s="50"/>
      <c r="T1102" s="50"/>
    </row>
    <row r="1103" spans="12:20" s="48" customFormat="1" hidden="1">
      <c r="L1103" s="50"/>
      <c r="M1103" s="50"/>
      <c r="N1103" s="50"/>
      <c r="T1103" s="50"/>
    </row>
    <row r="1104" spans="12:20" s="48" customFormat="1" hidden="1">
      <c r="L1104" s="50"/>
      <c r="M1104" s="50"/>
      <c r="N1104" s="50"/>
      <c r="T1104" s="50"/>
    </row>
    <row r="1105" spans="12:20" s="48" customFormat="1" hidden="1">
      <c r="L1105" s="50"/>
      <c r="M1105" s="50"/>
      <c r="N1105" s="50"/>
      <c r="T1105" s="50"/>
    </row>
    <row r="1106" spans="12:20" s="48" customFormat="1" hidden="1">
      <c r="L1106" s="50"/>
      <c r="M1106" s="50"/>
      <c r="N1106" s="50"/>
      <c r="T1106" s="50"/>
    </row>
    <row r="1107" spans="12:20" s="48" customFormat="1" hidden="1">
      <c r="L1107" s="50"/>
      <c r="M1107" s="50"/>
      <c r="N1107" s="50"/>
      <c r="T1107" s="50"/>
    </row>
    <row r="1108" spans="12:20" s="48" customFormat="1" hidden="1">
      <c r="L1108" s="50"/>
      <c r="M1108" s="50"/>
      <c r="N1108" s="50"/>
      <c r="T1108" s="50"/>
    </row>
    <row r="1109" spans="12:20" s="48" customFormat="1" hidden="1">
      <c r="L1109" s="50"/>
      <c r="M1109" s="50"/>
      <c r="N1109" s="50"/>
      <c r="T1109" s="50"/>
    </row>
    <row r="1110" spans="12:20" s="48" customFormat="1" hidden="1">
      <c r="L1110" s="50"/>
      <c r="M1110" s="50"/>
      <c r="N1110" s="50"/>
      <c r="T1110" s="50"/>
    </row>
    <row r="1111" spans="12:20" s="48" customFormat="1" hidden="1">
      <c r="L1111" s="50"/>
      <c r="M1111" s="50"/>
      <c r="N1111" s="50"/>
      <c r="T1111" s="50"/>
    </row>
    <row r="1112" spans="12:20" s="48" customFormat="1" hidden="1">
      <c r="L1112" s="50"/>
      <c r="M1112" s="50"/>
      <c r="N1112" s="50"/>
      <c r="T1112" s="50"/>
    </row>
    <row r="1113" spans="12:20" s="48" customFormat="1" hidden="1">
      <c r="L1113" s="50"/>
      <c r="M1113" s="50"/>
      <c r="N1113" s="50"/>
      <c r="T1113" s="50"/>
    </row>
    <row r="1114" spans="12:20" s="48" customFormat="1" hidden="1">
      <c r="L1114" s="50"/>
      <c r="M1114" s="50"/>
      <c r="N1114" s="50"/>
      <c r="T1114" s="50"/>
    </row>
    <row r="1115" spans="12:20" s="48" customFormat="1" hidden="1">
      <c r="L1115" s="50"/>
      <c r="M1115" s="50"/>
      <c r="N1115" s="50"/>
      <c r="T1115" s="50"/>
    </row>
    <row r="1116" spans="12:20" s="48" customFormat="1" hidden="1">
      <c r="L1116" s="50"/>
      <c r="M1116" s="50"/>
      <c r="N1116" s="50"/>
      <c r="T1116" s="50"/>
    </row>
    <row r="1117" spans="12:20" s="48" customFormat="1" hidden="1">
      <c r="L1117" s="50"/>
      <c r="M1117" s="50"/>
      <c r="N1117" s="50"/>
      <c r="T1117" s="50"/>
    </row>
    <row r="1118" spans="12:20" s="48" customFormat="1" hidden="1">
      <c r="L1118" s="50"/>
      <c r="M1118" s="50"/>
      <c r="N1118" s="50"/>
      <c r="T1118" s="50"/>
    </row>
    <row r="1119" spans="12:20" s="48" customFormat="1" hidden="1">
      <c r="L1119" s="50"/>
      <c r="M1119" s="50"/>
      <c r="N1119" s="50"/>
      <c r="T1119" s="50"/>
    </row>
    <row r="1120" spans="12:20" s="48" customFormat="1" hidden="1">
      <c r="L1120" s="50"/>
      <c r="M1120" s="50"/>
      <c r="N1120" s="50"/>
      <c r="T1120" s="50"/>
    </row>
    <row r="1121" spans="12:20" s="48" customFormat="1" hidden="1">
      <c r="L1121" s="50"/>
      <c r="M1121" s="50"/>
      <c r="N1121" s="50"/>
      <c r="T1121" s="50"/>
    </row>
    <row r="1122" spans="12:20" s="48" customFormat="1" hidden="1">
      <c r="L1122" s="50"/>
      <c r="M1122" s="50"/>
      <c r="N1122" s="50"/>
      <c r="T1122" s="50"/>
    </row>
    <row r="1123" spans="12:20" s="48" customFormat="1" hidden="1">
      <c r="L1123" s="50"/>
      <c r="M1123" s="50"/>
      <c r="N1123" s="50"/>
      <c r="T1123" s="50"/>
    </row>
    <row r="1124" spans="12:20" s="48" customFormat="1" hidden="1">
      <c r="L1124" s="50"/>
      <c r="M1124" s="50"/>
      <c r="N1124" s="50"/>
      <c r="T1124" s="50"/>
    </row>
    <row r="1125" spans="12:20" s="48" customFormat="1" hidden="1">
      <c r="L1125" s="50"/>
      <c r="M1125" s="50"/>
      <c r="N1125" s="50"/>
      <c r="T1125" s="50"/>
    </row>
    <row r="1126" spans="12:20" s="48" customFormat="1" hidden="1">
      <c r="L1126" s="50"/>
      <c r="M1126" s="50"/>
      <c r="N1126" s="50"/>
      <c r="T1126" s="50"/>
    </row>
    <row r="1127" spans="12:20" s="48" customFormat="1" hidden="1">
      <c r="L1127" s="50"/>
      <c r="M1127" s="50"/>
      <c r="N1127" s="50"/>
      <c r="T1127" s="50"/>
    </row>
    <row r="1128" spans="12:20" s="48" customFormat="1" hidden="1">
      <c r="L1128" s="50"/>
      <c r="M1128" s="50"/>
      <c r="N1128" s="50"/>
      <c r="T1128" s="50"/>
    </row>
    <row r="1129" spans="12:20" s="48" customFormat="1" hidden="1">
      <c r="L1129" s="50"/>
      <c r="M1129" s="50"/>
      <c r="N1129" s="50"/>
      <c r="T1129" s="50"/>
    </row>
    <row r="1130" spans="12:20" s="48" customFormat="1" hidden="1">
      <c r="L1130" s="50"/>
      <c r="M1130" s="50"/>
      <c r="N1130" s="50"/>
      <c r="T1130" s="50"/>
    </row>
    <row r="1131" spans="12:20" s="48" customFormat="1" hidden="1">
      <c r="L1131" s="50"/>
      <c r="M1131" s="50"/>
      <c r="N1131" s="50"/>
      <c r="T1131" s="50"/>
    </row>
    <row r="1132" spans="12:20" s="48" customFormat="1" hidden="1">
      <c r="L1132" s="50"/>
      <c r="M1132" s="50"/>
      <c r="N1132" s="50"/>
      <c r="T1132" s="50"/>
    </row>
    <row r="1133" spans="12:20" s="48" customFormat="1" hidden="1">
      <c r="L1133" s="50"/>
      <c r="M1133" s="50"/>
      <c r="N1133" s="50"/>
      <c r="T1133" s="50"/>
    </row>
    <row r="1134" spans="12:20" s="48" customFormat="1" hidden="1">
      <c r="L1134" s="50"/>
      <c r="M1134" s="50"/>
      <c r="N1134" s="50"/>
      <c r="T1134" s="50"/>
    </row>
    <row r="1135" spans="12:20" s="48" customFormat="1" hidden="1">
      <c r="L1135" s="50"/>
      <c r="M1135" s="50"/>
      <c r="N1135" s="50"/>
      <c r="T1135" s="50"/>
    </row>
    <row r="1136" spans="12:20" s="48" customFormat="1" hidden="1">
      <c r="L1136" s="50"/>
      <c r="M1136" s="50"/>
      <c r="N1136" s="50"/>
      <c r="T1136" s="50"/>
    </row>
    <row r="1137" spans="12:20" s="48" customFormat="1" hidden="1">
      <c r="L1137" s="50"/>
      <c r="M1137" s="50"/>
      <c r="N1137" s="50"/>
      <c r="T1137" s="50"/>
    </row>
    <row r="1138" spans="12:20" s="48" customFormat="1" hidden="1">
      <c r="L1138" s="50"/>
      <c r="M1138" s="50"/>
      <c r="N1138" s="50"/>
      <c r="T1138" s="50"/>
    </row>
    <row r="1139" spans="12:20" s="48" customFormat="1" hidden="1">
      <c r="L1139" s="50"/>
      <c r="M1139" s="50"/>
      <c r="N1139" s="50"/>
      <c r="T1139" s="50"/>
    </row>
    <row r="1140" spans="12:20" s="48" customFormat="1" hidden="1">
      <c r="L1140" s="50"/>
      <c r="M1140" s="50"/>
      <c r="N1140" s="50"/>
      <c r="T1140" s="50"/>
    </row>
    <row r="1141" spans="12:20" s="48" customFormat="1" hidden="1">
      <c r="L1141" s="50"/>
      <c r="M1141" s="50"/>
      <c r="N1141" s="50"/>
      <c r="T1141" s="50"/>
    </row>
    <row r="1142" spans="12:20" s="48" customFormat="1" hidden="1">
      <c r="L1142" s="50"/>
      <c r="M1142" s="50"/>
      <c r="N1142" s="50"/>
      <c r="T1142" s="50"/>
    </row>
    <row r="1143" spans="12:20" s="48" customFormat="1" hidden="1">
      <c r="L1143" s="50"/>
      <c r="M1143" s="50"/>
      <c r="N1143" s="50"/>
      <c r="T1143" s="50"/>
    </row>
    <row r="1144" spans="12:20" s="48" customFormat="1" hidden="1">
      <c r="L1144" s="50"/>
      <c r="M1144" s="50"/>
      <c r="N1144" s="50"/>
      <c r="T1144" s="50"/>
    </row>
    <row r="1145" spans="12:20" s="48" customFormat="1" hidden="1">
      <c r="L1145" s="50"/>
      <c r="M1145" s="50"/>
      <c r="N1145" s="50"/>
      <c r="T1145" s="50"/>
    </row>
    <row r="1146" spans="12:20" s="48" customFormat="1" hidden="1">
      <c r="L1146" s="50"/>
      <c r="M1146" s="50"/>
      <c r="N1146" s="50"/>
      <c r="T1146" s="50"/>
    </row>
    <row r="1147" spans="12:20" s="48" customFormat="1" hidden="1">
      <c r="L1147" s="50"/>
      <c r="M1147" s="50"/>
      <c r="N1147" s="50"/>
      <c r="T1147" s="50"/>
    </row>
    <row r="1148" spans="12:20" s="48" customFormat="1" hidden="1">
      <c r="L1148" s="50"/>
      <c r="M1148" s="50"/>
      <c r="N1148" s="50"/>
      <c r="T1148" s="50"/>
    </row>
    <row r="1149" spans="12:20" s="48" customFormat="1" hidden="1">
      <c r="L1149" s="50"/>
      <c r="M1149" s="50"/>
      <c r="N1149" s="50"/>
      <c r="T1149" s="50"/>
    </row>
    <row r="1150" spans="12:20" s="48" customFormat="1" hidden="1">
      <c r="L1150" s="50"/>
      <c r="M1150" s="50"/>
      <c r="N1150" s="50"/>
      <c r="T1150" s="50"/>
    </row>
    <row r="1151" spans="12:20" s="48" customFormat="1" hidden="1">
      <c r="L1151" s="50"/>
      <c r="M1151" s="50"/>
      <c r="N1151" s="50"/>
      <c r="T1151" s="50"/>
    </row>
    <row r="1152" spans="12:20" s="48" customFormat="1" hidden="1">
      <c r="L1152" s="50"/>
      <c r="M1152" s="50"/>
      <c r="N1152" s="50"/>
      <c r="T1152" s="50"/>
    </row>
    <row r="1153" spans="12:20" s="48" customFormat="1" hidden="1">
      <c r="L1153" s="50"/>
      <c r="M1153" s="50"/>
      <c r="N1153" s="50"/>
      <c r="T1153" s="50"/>
    </row>
    <row r="1154" spans="12:20" s="48" customFormat="1" hidden="1">
      <c r="L1154" s="50"/>
      <c r="M1154" s="50"/>
      <c r="N1154" s="50"/>
      <c r="T1154" s="50"/>
    </row>
    <row r="1155" spans="12:20" s="48" customFormat="1" hidden="1">
      <c r="L1155" s="50"/>
      <c r="M1155" s="50"/>
      <c r="N1155" s="50"/>
      <c r="T1155" s="50"/>
    </row>
    <row r="1156" spans="12:20" s="48" customFormat="1" hidden="1">
      <c r="L1156" s="50"/>
      <c r="M1156" s="50"/>
      <c r="N1156" s="50"/>
      <c r="T1156" s="50"/>
    </row>
    <row r="1157" spans="12:20" s="48" customFormat="1" hidden="1">
      <c r="L1157" s="50"/>
      <c r="M1157" s="50"/>
      <c r="N1157" s="50"/>
      <c r="T1157" s="50"/>
    </row>
    <row r="1158" spans="12:20" s="48" customFormat="1" hidden="1">
      <c r="L1158" s="50"/>
      <c r="M1158" s="50"/>
      <c r="N1158" s="50"/>
      <c r="T1158" s="50"/>
    </row>
    <row r="1159" spans="12:20" s="48" customFormat="1" hidden="1">
      <c r="L1159" s="50"/>
      <c r="M1159" s="50"/>
      <c r="N1159" s="50"/>
      <c r="T1159" s="50"/>
    </row>
    <row r="1160" spans="12:20" s="48" customFormat="1" hidden="1">
      <c r="L1160" s="50"/>
      <c r="M1160" s="50"/>
      <c r="N1160" s="50"/>
      <c r="T1160" s="50"/>
    </row>
    <row r="1161" spans="12:20" s="48" customFormat="1" hidden="1">
      <c r="L1161" s="50"/>
      <c r="M1161" s="50"/>
      <c r="N1161" s="50"/>
      <c r="T1161" s="50"/>
    </row>
    <row r="1162" spans="12:20" s="48" customFormat="1" hidden="1">
      <c r="L1162" s="50"/>
      <c r="M1162" s="50"/>
      <c r="N1162" s="50"/>
      <c r="T1162" s="50"/>
    </row>
    <row r="1163" spans="12:20" s="48" customFormat="1" hidden="1">
      <c r="L1163" s="50"/>
      <c r="M1163" s="50"/>
      <c r="N1163" s="50"/>
      <c r="T1163" s="50"/>
    </row>
    <row r="1164" spans="12:20" s="48" customFormat="1" hidden="1">
      <c r="L1164" s="50"/>
      <c r="M1164" s="50"/>
      <c r="N1164" s="50"/>
      <c r="T1164" s="50"/>
    </row>
    <row r="1165" spans="12:20" s="48" customFormat="1" hidden="1">
      <c r="L1165" s="50"/>
      <c r="M1165" s="50"/>
      <c r="N1165" s="50"/>
      <c r="T1165" s="50"/>
    </row>
    <row r="1166" spans="12:20" s="48" customFormat="1" hidden="1">
      <c r="L1166" s="50"/>
      <c r="M1166" s="50"/>
      <c r="N1166" s="50"/>
      <c r="T1166" s="50"/>
    </row>
    <row r="1167" spans="12:20" s="48" customFormat="1" hidden="1">
      <c r="L1167" s="50"/>
      <c r="M1167" s="50"/>
      <c r="N1167" s="50"/>
      <c r="T1167" s="50"/>
    </row>
    <row r="1168" spans="12:20" s="48" customFormat="1" hidden="1">
      <c r="L1168" s="50"/>
      <c r="M1168" s="50"/>
      <c r="N1168" s="50"/>
      <c r="T1168" s="50"/>
    </row>
    <row r="1169" spans="12:20" s="48" customFormat="1" hidden="1">
      <c r="L1169" s="50"/>
      <c r="M1169" s="50"/>
      <c r="N1169" s="50"/>
      <c r="T1169" s="50"/>
    </row>
    <row r="1170" spans="12:20" s="48" customFormat="1" hidden="1">
      <c r="L1170" s="50"/>
      <c r="M1170" s="50"/>
      <c r="N1170" s="50"/>
      <c r="T1170" s="50"/>
    </row>
    <row r="1171" spans="12:20" s="48" customFormat="1" hidden="1">
      <c r="L1171" s="50"/>
      <c r="M1171" s="50"/>
      <c r="N1171" s="50"/>
      <c r="T1171" s="50"/>
    </row>
    <row r="1172" spans="12:20" s="48" customFormat="1" hidden="1">
      <c r="L1172" s="50"/>
      <c r="M1172" s="50"/>
      <c r="N1172" s="50"/>
      <c r="T1172" s="50"/>
    </row>
    <row r="1173" spans="12:20" s="48" customFormat="1" hidden="1">
      <c r="L1173" s="50"/>
      <c r="M1173" s="50"/>
      <c r="N1173" s="50"/>
      <c r="T1173" s="50"/>
    </row>
    <row r="1174" spans="12:20" s="48" customFormat="1" hidden="1">
      <c r="L1174" s="50"/>
      <c r="M1174" s="50"/>
      <c r="N1174" s="50"/>
      <c r="T1174" s="50"/>
    </row>
    <row r="1175" spans="12:20" s="48" customFormat="1" hidden="1">
      <c r="L1175" s="50"/>
      <c r="M1175" s="50"/>
      <c r="N1175" s="50"/>
      <c r="T1175" s="50"/>
    </row>
    <row r="1176" spans="12:20" s="48" customFormat="1" hidden="1">
      <c r="L1176" s="50"/>
      <c r="M1176" s="50"/>
      <c r="N1176" s="50"/>
      <c r="T1176" s="50"/>
    </row>
    <row r="1177" spans="12:20" s="48" customFormat="1" hidden="1">
      <c r="L1177" s="50"/>
      <c r="M1177" s="50"/>
      <c r="N1177" s="50"/>
      <c r="T1177" s="50"/>
    </row>
    <row r="1178" spans="12:20" s="48" customFormat="1" hidden="1">
      <c r="L1178" s="50"/>
      <c r="M1178" s="50"/>
      <c r="N1178" s="50"/>
      <c r="T1178" s="50"/>
    </row>
    <row r="1179" spans="12:20" s="48" customFormat="1" hidden="1">
      <c r="L1179" s="50"/>
      <c r="M1179" s="50"/>
      <c r="N1179" s="50"/>
      <c r="T1179" s="50"/>
    </row>
    <row r="1180" spans="12:20" s="48" customFormat="1" hidden="1">
      <c r="L1180" s="50"/>
      <c r="M1180" s="50"/>
      <c r="N1180" s="50"/>
      <c r="T1180" s="50"/>
    </row>
    <row r="1181" spans="12:20" s="48" customFormat="1" hidden="1">
      <c r="L1181" s="50"/>
      <c r="M1181" s="50"/>
      <c r="N1181" s="50"/>
      <c r="T1181" s="50"/>
    </row>
    <row r="1182" spans="12:20" s="48" customFormat="1" hidden="1">
      <c r="L1182" s="50"/>
      <c r="M1182" s="50"/>
      <c r="N1182" s="50"/>
      <c r="T1182" s="50"/>
    </row>
    <row r="1183" spans="12:20" s="48" customFormat="1" hidden="1">
      <c r="L1183" s="50"/>
      <c r="M1183" s="50"/>
      <c r="N1183" s="50"/>
      <c r="T1183" s="50"/>
    </row>
    <row r="1184" spans="12:20" s="48" customFormat="1" hidden="1">
      <c r="L1184" s="50"/>
      <c r="M1184" s="50"/>
      <c r="N1184" s="50"/>
      <c r="T1184" s="50"/>
    </row>
    <row r="1185" spans="12:20" s="48" customFormat="1" hidden="1">
      <c r="L1185" s="50"/>
      <c r="M1185" s="50"/>
      <c r="N1185" s="50"/>
      <c r="T1185" s="50"/>
    </row>
    <row r="1186" spans="12:20" s="48" customFormat="1" hidden="1">
      <c r="L1186" s="50"/>
      <c r="M1186" s="50"/>
      <c r="N1186" s="50"/>
      <c r="T1186" s="50"/>
    </row>
    <row r="1187" spans="12:20" s="48" customFormat="1" hidden="1">
      <c r="L1187" s="50"/>
      <c r="M1187" s="50"/>
      <c r="N1187" s="50"/>
      <c r="T1187" s="50"/>
    </row>
    <row r="1188" spans="12:20" s="48" customFormat="1" hidden="1">
      <c r="L1188" s="50"/>
      <c r="M1188" s="50"/>
      <c r="N1188" s="50"/>
      <c r="T1188" s="50"/>
    </row>
    <row r="1189" spans="12:20" s="48" customFormat="1" hidden="1">
      <c r="L1189" s="50"/>
      <c r="M1189" s="50"/>
      <c r="N1189" s="50"/>
      <c r="T1189" s="50"/>
    </row>
    <row r="1190" spans="12:20" s="48" customFormat="1" hidden="1">
      <c r="L1190" s="50"/>
      <c r="M1190" s="50"/>
      <c r="N1190" s="50"/>
      <c r="T1190" s="50"/>
    </row>
    <row r="1191" spans="12:20" s="48" customFormat="1" hidden="1">
      <c r="L1191" s="50"/>
      <c r="M1191" s="50"/>
      <c r="N1191" s="50"/>
      <c r="T1191" s="50"/>
    </row>
    <row r="1192" spans="12:20" s="48" customFormat="1" hidden="1">
      <c r="L1192" s="50"/>
      <c r="M1192" s="50"/>
      <c r="N1192" s="50"/>
      <c r="T1192" s="50"/>
    </row>
    <row r="1193" spans="12:20" s="48" customFormat="1" hidden="1">
      <c r="L1193" s="50"/>
      <c r="M1193" s="50"/>
      <c r="N1193" s="50"/>
      <c r="T1193" s="50"/>
    </row>
    <row r="1194" spans="12:20" s="48" customFormat="1" hidden="1">
      <c r="L1194" s="50"/>
      <c r="M1194" s="50"/>
      <c r="N1194" s="50"/>
      <c r="T1194" s="50"/>
    </row>
    <row r="1195" spans="12:20" s="48" customFormat="1" hidden="1">
      <c r="L1195" s="50"/>
      <c r="M1195" s="50"/>
      <c r="N1195" s="50"/>
      <c r="T1195" s="50"/>
    </row>
    <row r="1196" spans="12:20" s="48" customFormat="1" hidden="1">
      <c r="L1196" s="50"/>
      <c r="M1196" s="50"/>
      <c r="N1196" s="50"/>
      <c r="T1196" s="50"/>
    </row>
    <row r="1197" spans="12:20" s="48" customFormat="1" hidden="1">
      <c r="L1197" s="50"/>
      <c r="M1197" s="50"/>
      <c r="N1197" s="50"/>
      <c r="T1197" s="50"/>
    </row>
    <row r="1198" spans="12:20" s="48" customFormat="1" hidden="1">
      <c r="L1198" s="50"/>
      <c r="M1198" s="50"/>
      <c r="N1198" s="50"/>
      <c r="T1198" s="50"/>
    </row>
    <row r="1199" spans="12:20" s="48" customFormat="1" hidden="1">
      <c r="L1199" s="50"/>
      <c r="M1199" s="50"/>
      <c r="N1199" s="50"/>
      <c r="T1199" s="50"/>
    </row>
    <row r="1200" spans="12:20" s="48" customFormat="1" hidden="1">
      <c r="L1200" s="50"/>
      <c r="M1200" s="50"/>
      <c r="N1200" s="50"/>
      <c r="T1200" s="50"/>
    </row>
    <row r="1201" spans="12:20" s="48" customFormat="1" hidden="1">
      <c r="L1201" s="50"/>
      <c r="M1201" s="50"/>
      <c r="N1201" s="50"/>
      <c r="T1201" s="50"/>
    </row>
    <row r="1202" spans="12:20" s="48" customFormat="1" hidden="1">
      <c r="L1202" s="50"/>
      <c r="M1202" s="50"/>
      <c r="N1202" s="50"/>
      <c r="T1202" s="50"/>
    </row>
    <row r="1203" spans="12:20" s="48" customFormat="1" hidden="1">
      <c r="L1203" s="50"/>
      <c r="M1203" s="50"/>
      <c r="N1203" s="50"/>
      <c r="T1203" s="50"/>
    </row>
    <row r="1204" spans="12:20" s="48" customFormat="1" hidden="1">
      <c r="L1204" s="50"/>
      <c r="M1204" s="50"/>
      <c r="N1204" s="50"/>
      <c r="T1204" s="50"/>
    </row>
    <row r="1205" spans="12:20" s="48" customFormat="1" hidden="1">
      <c r="L1205" s="50"/>
      <c r="M1205" s="50"/>
      <c r="N1205" s="50"/>
      <c r="T1205" s="50"/>
    </row>
    <row r="1206" spans="12:20" s="48" customFormat="1" hidden="1">
      <c r="L1206" s="50"/>
      <c r="M1206" s="50"/>
      <c r="N1206" s="50"/>
      <c r="T1206" s="50"/>
    </row>
    <row r="1207" spans="12:20" s="48" customFormat="1" hidden="1">
      <c r="L1207" s="50"/>
      <c r="M1207" s="50"/>
      <c r="N1207" s="50"/>
      <c r="T1207" s="50"/>
    </row>
    <row r="1208" spans="12:20" s="48" customFormat="1" hidden="1">
      <c r="L1208" s="50"/>
      <c r="M1208" s="50"/>
      <c r="N1208" s="50"/>
      <c r="T1208" s="50"/>
    </row>
    <row r="1209" spans="12:20" s="48" customFormat="1" hidden="1">
      <c r="L1209" s="50"/>
      <c r="M1209" s="50"/>
      <c r="N1209" s="50"/>
      <c r="T1209" s="50"/>
    </row>
    <row r="1210" spans="12:20" s="48" customFormat="1" hidden="1">
      <c r="L1210" s="50"/>
      <c r="M1210" s="50"/>
      <c r="N1210" s="50"/>
      <c r="T1210" s="50"/>
    </row>
    <row r="1211" spans="12:20" s="48" customFormat="1" hidden="1">
      <c r="L1211" s="50"/>
      <c r="M1211" s="50"/>
      <c r="N1211" s="50"/>
      <c r="T1211" s="50"/>
    </row>
    <row r="1212" spans="12:20" s="48" customFormat="1" hidden="1">
      <c r="L1212" s="50"/>
      <c r="M1212" s="50"/>
      <c r="N1212" s="50"/>
      <c r="T1212" s="50"/>
    </row>
    <row r="1213" spans="12:20" s="48" customFormat="1" hidden="1">
      <c r="L1213" s="50"/>
      <c r="M1213" s="50"/>
      <c r="N1213" s="50"/>
      <c r="T1213" s="50"/>
    </row>
    <row r="1214" spans="12:20" s="48" customFormat="1" hidden="1">
      <c r="L1214" s="50"/>
      <c r="M1214" s="50"/>
      <c r="N1214" s="50"/>
      <c r="T1214" s="50"/>
    </row>
    <row r="1215" spans="12:20" s="48" customFormat="1" hidden="1">
      <c r="L1215" s="50"/>
      <c r="M1215" s="50"/>
      <c r="N1215" s="50"/>
      <c r="T1215" s="50"/>
    </row>
    <row r="1216" spans="12:20" s="48" customFormat="1" hidden="1">
      <c r="L1216" s="50"/>
      <c r="M1216" s="50"/>
      <c r="N1216" s="50"/>
      <c r="T1216" s="50"/>
    </row>
    <row r="1217" spans="12:20" s="48" customFormat="1" hidden="1">
      <c r="L1217" s="50"/>
      <c r="M1217" s="50"/>
      <c r="N1217" s="50"/>
      <c r="T1217" s="50"/>
    </row>
    <row r="1218" spans="12:20" s="48" customFormat="1" hidden="1">
      <c r="L1218" s="50"/>
      <c r="M1218" s="50"/>
      <c r="N1218" s="50"/>
      <c r="T1218" s="50"/>
    </row>
    <row r="1219" spans="12:20" s="48" customFormat="1" hidden="1">
      <c r="L1219" s="50"/>
      <c r="M1219" s="50"/>
      <c r="N1219" s="50"/>
      <c r="T1219" s="50"/>
    </row>
    <row r="1220" spans="12:20" s="48" customFormat="1" hidden="1">
      <c r="L1220" s="50"/>
      <c r="M1220" s="50"/>
      <c r="N1220" s="50"/>
      <c r="T1220" s="50"/>
    </row>
    <row r="1221" spans="12:20" s="48" customFormat="1" hidden="1">
      <c r="L1221" s="50"/>
      <c r="M1221" s="50"/>
      <c r="N1221" s="50"/>
      <c r="T1221" s="50"/>
    </row>
    <row r="1222" spans="12:20" s="48" customFormat="1" hidden="1">
      <c r="L1222" s="50"/>
      <c r="M1222" s="50"/>
      <c r="N1222" s="50"/>
      <c r="T1222" s="50"/>
    </row>
    <row r="1223" spans="12:20" s="48" customFormat="1" hidden="1">
      <c r="L1223" s="50"/>
      <c r="M1223" s="50"/>
      <c r="N1223" s="50"/>
      <c r="T1223" s="50"/>
    </row>
    <row r="1224" spans="12:20" s="48" customFormat="1" hidden="1">
      <c r="L1224" s="50"/>
      <c r="M1224" s="50"/>
      <c r="N1224" s="50"/>
      <c r="T1224" s="50"/>
    </row>
    <row r="1225" spans="12:20" s="48" customFormat="1" hidden="1">
      <c r="L1225" s="50"/>
      <c r="M1225" s="50"/>
      <c r="N1225" s="50"/>
      <c r="T1225" s="50"/>
    </row>
    <row r="1226" spans="12:20" s="48" customFormat="1" hidden="1">
      <c r="L1226" s="50"/>
      <c r="M1226" s="50"/>
      <c r="N1226" s="50"/>
      <c r="T1226" s="50"/>
    </row>
    <row r="1227" spans="12:20" s="48" customFormat="1" hidden="1">
      <c r="L1227" s="50"/>
      <c r="M1227" s="50"/>
      <c r="N1227" s="50"/>
      <c r="T1227" s="50"/>
    </row>
    <row r="1228" spans="12:20" s="48" customFormat="1" hidden="1">
      <c r="L1228" s="50"/>
      <c r="M1228" s="50"/>
      <c r="N1228" s="50"/>
      <c r="T1228" s="50"/>
    </row>
    <row r="1229" spans="12:20" s="48" customFormat="1" hidden="1">
      <c r="L1229" s="50"/>
      <c r="M1229" s="50"/>
      <c r="N1229" s="50"/>
      <c r="T1229" s="50"/>
    </row>
    <row r="1230" spans="12:20" s="48" customFormat="1" hidden="1">
      <c r="L1230" s="50"/>
      <c r="M1230" s="50"/>
      <c r="N1230" s="50"/>
      <c r="T1230" s="50"/>
    </row>
    <row r="1231" spans="12:20" s="48" customFormat="1" hidden="1">
      <c r="L1231" s="50"/>
      <c r="M1231" s="50"/>
      <c r="N1231" s="50"/>
      <c r="T1231" s="50"/>
    </row>
    <row r="1232" spans="12:20" s="48" customFormat="1" hidden="1">
      <c r="L1232" s="50"/>
      <c r="M1232" s="50"/>
      <c r="N1232" s="50"/>
      <c r="T1232" s="50"/>
    </row>
    <row r="1233" spans="12:20" s="48" customFormat="1" hidden="1">
      <c r="L1233" s="50"/>
      <c r="M1233" s="50"/>
      <c r="N1233" s="50"/>
      <c r="T1233" s="50"/>
    </row>
    <row r="1234" spans="12:20" s="48" customFormat="1" hidden="1">
      <c r="L1234" s="50"/>
      <c r="M1234" s="50"/>
      <c r="N1234" s="50"/>
      <c r="T1234" s="50"/>
    </row>
    <row r="1235" spans="12:20" s="48" customFormat="1" hidden="1">
      <c r="L1235" s="50"/>
      <c r="M1235" s="50"/>
      <c r="N1235" s="50"/>
      <c r="T1235" s="50"/>
    </row>
    <row r="1236" spans="12:20" s="48" customFormat="1" hidden="1">
      <c r="L1236" s="50"/>
      <c r="M1236" s="50"/>
      <c r="N1236" s="50"/>
      <c r="T1236" s="50"/>
    </row>
    <row r="1237" spans="12:20" s="48" customFormat="1" hidden="1">
      <c r="L1237" s="50"/>
      <c r="M1237" s="50"/>
      <c r="N1237" s="50"/>
      <c r="T1237" s="50"/>
    </row>
    <row r="1238" spans="12:20" s="48" customFormat="1" hidden="1">
      <c r="L1238" s="50"/>
      <c r="M1238" s="50"/>
      <c r="N1238" s="50"/>
      <c r="T1238" s="50"/>
    </row>
    <row r="1239" spans="12:20" s="48" customFormat="1" hidden="1">
      <c r="L1239" s="50"/>
      <c r="M1239" s="50"/>
      <c r="N1239" s="50"/>
      <c r="T1239" s="50"/>
    </row>
    <row r="1240" spans="12:20" s="48" customFormat="1" hidden="1">
      <c r="L1240" s="50"/>
      <c r="M1240" s="50"/>
      <c r="N1240" s="50"/>
      <c r="T1240" s="50"/>
    </row>
    <row r="1241" spans="12:20" s="48" customFormat="1" hidden="1">
      <c r="L1241" s="50"/>
      <c r="M1241" s="50"/>
      <c r="N1241" s="50"/>
      <c r="T1241" s="50"/>
    </row>
    <row r="1242" spans="12:20" s="48" customFormat="1" hidden="1">
      <c r="L1242" s="50"/>
      <c r="M1242" s="50"/>
      <c r="N1242" s="50"/>
      <c r="T1242" s="50"/>
    </row>
    <row r="1243" spans="12:20" s="48" customFormat="1" hidden="1">
      <c r="L1243" s="50"/>
      <c r="M1243" s="50"/>
      <c r="N1243" s="50"/>
      <c r="T1243" s="50"/>
    </row>
    <row r="1244" spans="12:20" s="48" customFormat="1" hidden="1">
      <c r="L1244" s="50"/>
      <c r="M1244" s="50"/>
      <c r="N1244" s="50"/>
      <c r="T1244" s="50"/>
    </row>
    <row r="1245" spans="12:20" s="48" customFormat="1" hidden="1">
      <c r="L1245" s="50"/>
      <c r="M1245" s="50"/>
      <c r="N1245" s="50"/>
      <c r="T1245" s="50"/>
    </row>
    <row r="1246" spans="12:20" s="48" customFormat="1" hidden="1">
      <c r="L1246" s="50"/>
      <c r="M1246" s="50"/>
      <c r="N1246" s="50"/>
      <c r="T1246" s="50"/>
    </row>
    <row r="1247" spans="12:20" s="48" customFormat="1" hidden="1">
      <c r="L1247" s="50"/>
      <c r="M1247" s="50"/>
      <c r="N1247" s="50"/>
      <c r="T1247" s="50"/>
    </row>
    <row r="1248" spans="12:20" s="48" customFormat="1" hidden="1">
      <c r="L1248" s="50"/>
      <c r="M1248" s="50"/>
      <c r="N1248" s="50"/>
      <c r="T1248" s="50"/>
    </row>
    <row r="1249" spans="12:20" s="48" customFormat="1" hidden="1">
      <c r="L1249" s="50"/>
      <c r="M1249" s="50"/>
      <c r="N1249" s="50"/>
      <c r="T1249" s="50"/>
    </row>
    <row r="1250" spans="12:20" s="48" customFormat="1" hidden="1">
      <c r="L1250" s="50"/>
      <c r="M1250" s="50"/>
      <c r="N1250" s="50"/>
      <c r="T1250" s="50"/>
    </row>
    <row r="1251" spans="12:20" s="48" customFormat="1" hidden="1">
      <c r="L1251" s="50"/>
      <c r="M1251" s="50"/>
      <c r="N1251" s="50"/>
      <c r="T1251" s="50"/>
    </row>
    <row r="1252" spans="12:20" s="48" customFormat="1" hidden="1">
      <c r="L1252" s="50"/>
      <c r="M1252" s="50"/>
      <c r="N1252" s="50"/>
      <c r="T1252" s="50"/>
    </row>
    <row r="1253" spans="12:20" s="48" customFormat="1" hidden="1">
      <c r="L1253" s="50"/>
      <c r="M1253" s="50"/>
      <c r="N1253" s="50"/>
      <c r="T1253" s="50"/>
    </row>
    <row r="1254" spans="12:20" s="48" customFormat="1" hidden="1">
      <c r="L1254" s="50"/>
      <c r="M1254" s="50"/>
      <c r="N1254" s="50"/>
      <c r="T1254" s="50"/>
    </row>
    <row r="1255" spans="12:20" s="48" customFormat="1" hidden="1">
      <c r="L1255" s="50"/>
      <c r="M1255" s="50"/>
      <c r="N1255" s="50"/>
      <c r="T1255" s="50"/>
    </row>
    <row r="1256" spans="12:20" s="48" customFormat="1" hidden="1">
      <c r="L1256" s="50"/>
      <c r="M1256" s="50"/>
      <c r="N1256" s="50"/>
      <c r="T1256" s="50"/>
    </row>
    <row r="1257" spans="12:20" s="48" customFormat="1" hidden="1">
      <c r="L1257" s="50"/>
      <c r="M1257" s="50"/>
      <c r="N1257" s="50"/>
      <c r="T1257" s="50"/>
    </row>
    <row r="1258" spans="12:20" s="48" customFormat="1" hidden="1">
      <c r="L1258" s="50"/>
      <c r="M1258" s="50"/>
      <c r="N1258" s="50"/>
      <c r="T1258" s="50"/>
    </row>
    <row r="1259" spans="12:20" s="48" customFormat="1" hidden="1">
      <c r="L1259" s="50"/>
      <c r="M1259" s="50"/>
      <c r="N1259" s="50"/>
      <c r="T1259" s="50"/>
    </row>
    <row r="1260" spans="12:20" s="48" customFormat="1" hidden="1">
      <c r="L1260" s="50"/>
      <c r="M1260" s="50"/>
      <c r="N1260" s="50"/>
      <c r="T1260" s="50"/>
    </row>
    <row r="1261" spans="12:20" s="48" customFormat="1" hidden="1">
      <c r="L1261" s="50"/>
      <c r="M1261" s="50"/>
      <c r="N1261" s="50"/>
      <c r="T1261" s="50"/>
    </row>
    <row r="1262" spans="12:20" s="48" customFormat="1" hidden="1">
      <c r="L1262" s="50"/>
      <c r="M1262" s="50"/>
      <c r="N1262" s="50"/>
      <c r="T1262" s="50"/>
    </row>
    <row r="1263" spans="12:20" s="48" customFormat="1" hidden="1">
      <c r="L1263" s="50"/>
      <c r="M1263" s="50"/>
      <c r="N1263" s="50"/>
      <c r="T1263" s="50"/>
    </row>
    <row r="1264" spans="12:20" s="48" customFormat="1" hidden="1">
      <c r="L1264" s="50"/>
      <c r="M1264" s="50"/>
      <c r="N1264" s="50"/>
      <c r="T1264" s="50"/>
    </row>
    <row r="1265" spans="12:20" s="48" customFormat="1" hidden="1">
      <c r="L1265" s="50"/>
      <c r="M1265" s="50"/>
      <c r="N1265" s="50"/>
      <c r="T1265" s="50"/>
    </row>
    <row r="1266" spans="12:20" s="48" customFormat="1" hidden="1">
      <c r="L1266" s="50"/>
      <c r="M1266" s="50"/>
      <c r="N1266" s="50"/>
      <c r="T1266" s="50"/>
    </row>
    <row r="1267" spans="12:20" s="48" customFormat="1" hidden="1">
      <c r="L1267" s="50"/>
      <c r="M1267" s="50"/>
      <c r="N1267" s="50"/>
      <c r="T1267" s="50"/>
    </row>
    <row r="1268" spans="12:20" s="48" customFormat="1" hidden="1">
      <c r="L1268" s="50"/>
      <c r="M1268" s="50"/>
      <c r="N1268" s="50"/>
      <c r="T1268" s="50"/>
    </row>
    <row r="1269" spans="12:20" s="48" customFormat="1" hidden="1">
      <c r="L1269" s="50"/>
      <c r="M1269" s="50"/>
      <c r="N1269" s="50"/>
      <c r="T1269" s="50"/>
    </row>
    <row r="1270" spans="12:20" s="48" customFormat="1" hidden="1">
      <c r="L1270" s="50"/>
      <c r="M1270" s="50"/>
      <c r="N1270" s="50"/>
      <c r="T1270" s="50"/>
    </row>
    <row r="1271" spans="12:20" s="48" customFormat="1" hidden="1">
      <c r="L1271" s="50"/>
      <c r="M1271" s="50"/>
      <c r="N1271" s="50"/>
      <c r="T1271" s="50"/>
    </row>
    <row r="1272" spans="12:20" s="48" customFormat="1" hidden="1">
      <c r="L1272" s="50"/>
      <c r="M1272" s="50"/>
      <c r="N1272" s="50"/>
      <c r="T1272" s="50"/>
    </row>
    <row r="1273" spans="12:20" s="48" customFormat="1" hidden="1">
      <c r="L1273" s="50"/>
      <c r="M1273" s="50"/>
      <c r="N1273" s="50"/>
      <c r="T1273" s="50"/>
    </row>
    <row r="1274" spans="12:20" s="48" customFormat="1" hidden="1">
      <c r="L1274" s="50"/>
      <c r="M1274" s="50"/>
      <c r="N1274" s="50"/>
      <c r="T1274" s="50"/>
    </row>
    <row r="1275" spans="12:20" s="48" customFormat="1" hidden="1">
      <c r="L1275" s="50"/>
      <c r="M1275" s="50"/>
      <c r="N1275" s="50"/>
      <c r="T1275" s="50"/>
    </row>
    <row r="1276" spans="12:20" s="48" customFormat="1" hidden="1">
      <c r="L1276" s="50"/>
      <c r="M1276" s="50"/>
      <c r="N1276" s="50"/>
      <c r="T1276" s="50"/>
    </row>
    <row r="1277" spans="12:20" s="48" customFormat="1" hidden="1">
      <c r="L1277" s="50"/>
      <c r="M1277" s="50"/>
      <c r="N1277" s="50"/>
      <c r="T1277" s="50"/>
    </row>
    <row r="1278" spans="12:20" s="48" customFormat="1" hidden="1">
      <c r="L1278" s="50"/>
      <c r="M1278" s="50"/>
      <c r="N1278" s="50"/>
      <c r="T1278" s="50"/>
    </row>
    <row r="1279" spans="12:20" s="48" customFormat="1" hidden="1">
      <c r="L1279" s="50"/>
      <c r="M1279" s="50"/>
      <c r="N1279" s="50"/>
      <c r="T1279" s="50"/>
    </row>
    <row r="1280" spans="12:20" s="48" customFormat="1" hidden="1">
      <c r="L1280" s="50"/>
      <c r="M1280" s="50"/>
      <c r="N1280" s="50"/>
      <c r="T1280" s="50"/>
    </row>
    <row r="1281" spans="12:20" s="48" customFormat="1" hidden="1">
      <c r="L1281" s="50"/>
      <c r="M1281" s="50"/>
      <c r="N1281" s="50"/>
      <c r="T1281" s="50"/>
    </row>
    <row r="1282" spans="12:20" s="48" customFormat="1" hidden="1">
      <c r="L1282" s="50"/>
      <c r="M1282" s="50"/>
      <c r="N1282" s="50"/>
      <c r="T1282" s="50"/>
    </row>
    <row r="1283" spans="12:20" s="48" customFormat="1" hidden="1">
      <c r="L1283" s="50"/>
      <c r="M1283" s="50"/>
      <c r="N1283" s="50"/>
      <c r="T1283" s="50"/>
    </row>
    <row r="1284" spans="12:20" s="48" customFormat="1" hidden="1">
      <c r="L1284" s="50"/>
      <c r="M1284" s="50"/>
      <c r="N1284" s="50"/>
      <c r="T1284" s="50"/>
    </row>
    <row r="1285" spans="12:20" s="48" customFormat="1" hidden="1">
      <c r="L1285" s="50"/>
      <c r="M1285" s="50"/>
      <c r="N1285" s="50"/>
      <c r="T1285" s="50"/>
    </row>
    <row r="1286" spans="12:20" s="48" customFormat="1" hidden="1">
      <c r="L1286" s="50"/>
      <c r="M1286" s="50"/>
      <c r="N1286" s="50"/>
      <c r="T1286" s="50"/>
    </row>
    <row r="1287" spans="12:20" s="48" customFormat="1" hidden="1">
      <c r="L1287" s="50"/>
      <c r="M1287" s="50"/>
      <c r="N1287" s="50"/>
      <c r="T1287" s="50"/>
    </row>
    <row r="1288" spans="12:20" s="48" customFormat="1" hidden="1">
      <c r="L1288" s="50"/>
      <c r="M1288" s="50"/>
      <c r="N1288" s="50"/>
      <c r="T1288" s="50"/>
    </row>
    <row r="1289" spans="12:20" s="48" customFormat="1" hidden="1">
      <c r="L1289" s="50"/>
      <c r="M1289" s="50"/>
      <c r="N1289" s="50"/>
      <c r="T1289" s="50"/>
    </row>
    <row r="1290" spans="12:20" s="48" customFormat="1" hidden="1">
      <c r="L1290" s="50"/>
      <c r="M1290" s="50"/>
      <c r="N1290" s="50"/>
      <c r="T1290" s="50"/>
    </row>
    <row r="1291" spans="12:20" s="48" customFormat="1" hidden="1">
      <c r="L1291" s="50"/>
      <c r="M1291" s="50"/>
      <c r="N1291" s="50"/>
      <c r="T1291" s="50"/>
    </row>
    <row r="1292" spans="12:20" s="48" customFormat="1" hidden="1">
      <c r="L1292" s="50"/>
      <c r="M1292" s="50"/>
      <c r="N1292" s="50"/>
      <c r="T1292" s="50"/>
    </row>
    <row r="1293" spans="12:20" s="48" customFormat="1" hidden="1">
      <c r="L1293" s="50"/>
      <c r="M1293" s="50"/>
      <c r="N1293" s="50"/>
      <c r="T1293" s="50"/>
    </row>
    <row r="1294" spans="12:20" s="48" customFormat="1" hidden="1">
      <c r="L1294" s="50"/>
      <c r="M1294" s="50"/>
      <c r="N1294" s="50"/>
      <c r="T1294" s="50"/>
    </row>
    <row r="1295" spans="12:20" s="48" customFormat="1" hidden="1">
      <c r="L1295" s="50"/>
      <c r="M1295" s="50"/>
      <c r="N1295" s="50"/>
      <c r="T1295" s="50"/>
    </row>
    <row r="1296" spans="12:20" s="48" customFormat="1" hidden="1">
      <c r="L1296" s="50"/>
      <c r="M1296" s="50"/>
      <c r="N1296" s="50"/>
      <c r="T1296" s="50"/>
    </row>
    <row r="1297" spans="12:20" s="48" customFormat="1" hidden="1">
      <c r="L1297" s="50"/>
      <c r="M1297" s="50"/>
      <c r="N1297" s="50"/>
      <c r="T1297" s="50"/>
    </row>
    <row r="1298" spans="12:20" s="48" customFormat="1" hidden="1">
      <c r="L1298" s="50"/>
      <c r="M1298" s="50"/>
      <c r="N1298" s="50"/>
      <c r="T1298" s="50"/>
    </row>
    <row r="1299" spans="12:20" s="48" customFormat="1" hidden="1">
      <c r="L1299" s="50"/>
      <c r="M1299" s="50"/>
      <c r="N1299" s="50"/>
      <c r="T1299" s="50"/>
    </row>
    <row r="1300" spans="12:20" s="48" customFormat="1" hidden="1">
      <c r="L1300" s="50"/>
      <c r="M1300" s="50"/>
      <c r="N1300" s="50"/>
      <c r="T1300" s="50"/>
    </row>
    <row r="1301" spans="12:20" s="48" customFormat="1" hidden="1">
      <c r="L1301" s="50"/>
      <c r="M1301" s="50"/>
      <c r="N1301" s="50"/>
      <c r="T1301" s="50"/>
    </row>
    <row r="1302" spans="12:20" s="48" customFormat="1" hidden="1">
      <c r="L1302" s="50"/>
      <c r="M1302" s="50"/>
      <c r="N1302" s="50"/>
      <c r="T1302" s="50"/>
    </row>
    <row r="1303" spans="12:20" s="48" customFormat="1" hidden="1">
      <c r="L1303" s="50"/>
      <c r="M1303" s="50"/>
      <c r="N1303" s="50"/>
      <c r="T1303" s="50"/>
    </row>
    <row r="1304" spans="12:20" s="48" customFormat="1" hidden="1">
      <c r="L1304" s="50"/>
      <c r="M1304" s="50"/>
      <c r="N1304" s="50"/>
      <c r="T1304" s="50"/>
    </row>
    <row r="1305" spans="12:20" s="48" customFormat="1" hidden="1">
      <c r="L1305" s="50"/>
      <c r="M1305" s="50"/>
      <c r="N1305" s="50"/>
      <c r="T1305" s="50"/>
    </row>
    <row r="1306" spans="12:20" s="48" customFormat="1" hidden="1">
      <c r="L1306" s="50"/>
      <c r="M1306" s="50"/>
      <c r="N1306" s="50"/>
      <c r="T1306" s="50"/>
    </row>
    <row r="1307" spans="12:20" s="48" customFormat="1" hidden="1">
      <c r="L1307" s="50"/>
      <c r="M1307" s="50"/>
      <c r="N1307" s="50"/>
      <c r="T1307" s="50"/>
    </row>
    <row r="1308" spans="12:20" s="48" customFormat="1" hidden="1">
      <c r="L1308" s="50"/>
      <c r="M1308" s="50"/>
      <c r="N1308" s="50"/>
      <c r="T1308" s="50"/>
    </row>
    <row r="1309" spans="12:20" s="48" customFormat="1" hidden="1">
      <c r="L1309" s="50"/>
      <c r="M1309" s="50"/>
      <c r="N1309" s="50"/>
      <c r="T1309" s="50"/>
    </row>
    <row r="1310" spans="12:20" s="48" customFormat="1" hidden="1">
      <c r="L1310" s="50"/>
      <c r="M1310" s="50"/>
      <c r="N1310" s="50"/>
      <c r="T1310" s="50"/>
    </row>
    <row r="1311" spans="12:20" s="48" customFormat="1" hidden="1">
      <c r="L1311" s="50"/>
      <c r="M1311" s="50"/>
      <c r="N1311" s="50"/>
      <c r="T1311" s="50"/>
    </row>
    <row r="1312" spans="12:20" s="48" customFormat="1" hidden="1">
      <c r="L1312" s="50"/>
      <c r="M1312" s="50"/>
      <c r="N1312" s="50"/>
      <c r="T1312" s="50"/>
    </row>
    <row r="1313" spans="12:20" s="48" customFormat="1" hidden="1">
      <c r="L1313" s="50"/>
      <c r="M1313" s="50"/>
      <c r="N1313" s="50"/>
      <c r="T1313" s="50"/>
    </row>
    <row r="1314" spans="12:20" s="48" customFormat="1" hidden="1">
      <c r="L1314" s="50"/>
      <c r="M1314" s="50"/>
      <c r="N1314" s="50"/>
      <c r="T1314" s="50"/>
    </row>
    <row r="1315" spans="12:20" s="48" customFormat="1" hidden="1">
      <c r="L1315" s="50"/>
      <c r="M1315" s="50"/>
      <c r="N1315" s="50"/>
      <c r="T1315" s="50"/>
    </row>
    <row r="1316" spans="12:20" s="48" customFormat="1" hidden="1">
      <c r="L1316" s="50"/>
      <c r="M1316" s="50"/>
      <c r="N1316" s="50"/>
      <c r="T1316" s="50"/>
    </row>
    <row r="1317" spans="12:20" s="48" customFormat="1" hidden="1">
      <c r="L1317" s="50"/>
      <c r="M1317" s="50"/>
      <c r="N1317" s="50"/>
      <c r="T1317" s="50"/>
    </row>
    <row r="1318" spans="12:20" s="48" customFormat="1" hidden="1">
      <c r="L1318" s="50"/>
      <c r="M1318" s="50"/>
      <c r="N1318" s="50"/>
      <c r="T1318" s="50"/>
    </row>
    <row r="1319" spans="12:20" s="48" customFormat="1" hidden="1">
      <c r="L1319" s="50"/>
      <c r="M1319" s="50"/>
      <c r="N1319" s="50"/>
      <c r="T1319" s="50"/>
    </row>
    <row r="1320" spans="12:20" s="48" customFormat="1" hidden="1">
      <c r="L1320" s="50"/>
      <c r="M1320" s="50"/>
      <c r="N1320" s="50"/>
      <c r="T1320" s="50"/>
    </row>
    <row r="1321" spans="12:20" s="48" customFormat="1" hidden="1">
      <c r="L1321" s="50"/>
      <c r="M1321" s="50"/>
      <c r="N1321" s="50"/>
      <c r="T1321" s="50"/>
    </row>
    <row r="1322" spans="12:20" s="48" customFormat="1" hidden="1">
      <c r="L1322" s="50"/>
      <c r="M1322" s="50"/>
      <c r="N1322" s="50"/>
      <c r="T1322" s="50"/>
    </row>
    <row r="1323" spans="12:20" s="48" customFormat="1" hidden="1">
      <c r="L1323" s="50"/>
      <c r="M1323" s="50"/>
      <c r="N1323" s="50"/>
      <c r="T1323" s="50"/>
    </row>
    <row r="1324" spans="12:20" s="48" customFormat="1" hidden="1">
      <c r="L1324" s="50"/>
      <c r="M1324" s="50"/>
      <c r="N1324" s="50"/>
      <c r="T1324" s="50"/>
    </row>
    <row r="1325" spans="12:20" s="48" customFormat="1" hidden="1">
      <c r="L1325" s="50"/>
      <c r="M1325" s="50"/>
      <c r="N1325" s="50"/>
      <c r="T1325" s="50"/>
    </row>
    <row r="1326" spans="12:20" s="48" customFormat="1" hidden="1">
      <c r="L1326" s="50"/>
      <c r="M1326" s="50"/>
      <c r="N1326" s="50"/>
      <c r="T1326" s="50"/>
    </row>
    <row r="1327" spans="12:20" s="48" customFormat="1" hidden="1">
      <c r="L1327" s="50"/>
      <c r="M1327" s="50"/>
      <c r="N1327" s="50"/>
      <c r="T1327" s="50"/>
    </row>
    <row r="1328" spans="12:20" s="48" customFormat="1" hidden="1">
      <c r="L1328" s="50"/>
      <c r="M1328" s="50"/>
      <c r="N1328" s="50"/>
      <c r="T1328" s="50"/>
    </row>
    <row r="1329" spans="12:20" s="48" customFormat="1" hidden="1">
      <c r="L1329" s="50"/>
      <c r="M1329" s="50"/>
      <c r="N1329" s="50"/>
      <c r="T1329" s="50"/>
    </row>
    <row r="1330" spans="12:20" s="48" customFormat="1" hidden="1">
      <c r="L1330" s="50"/>
      <c r="M1330" s="50"/>
      <c r="N1330" s="50"/>
      <c r="T1330" s="50"/>
    </row>
    <row r="1331" spans="12:20" s="48" customFormat="1" hidden="1">
      <c r="L1331" s="50"/>
      <c r="M1331" s="50"/>
      <c r="N1331" s="50"/>
      <c r="T1331" s="50"/>
    </row>
    <row r="1332" spans="12:20" s="48" customFormat="1" hidden="1">
      <c r="L1332" s="50"/>
      <c r="M1332" s="50"/>
      <c r="N1332" s="50"/>
      <c r="T1332" s="50"/>
    </row>
    <row r="1333" spans="12:20" s="48" customFormat="1" hidden="1">
      <c r="L1333" s="50"/>
      <c r="M1333" s="50"/>
      <c r="N1333" s="50"/>
      <c r="T1333" s="50"/>
    </row>
    <row r="1334" spans="12:20" s="48" customFormat="1" hidden="1">
      <c r="L1334" s="50"/>
      <c r="M1334" s="50"/>
      <c r="N1334" s="50"/>
      <c r="T1334" s="50"/>
    </row>
    <row r="1335" spans="12:20" s="48" customFormat="1" hidden="1">
      <c r="L1335" s="50"/>
      <c r="M1335" s="50"/>
      <c r="N1335" s="50"/>
      <c r="T1335" s="50"/>
    </row>
    <row r="1336" spans="12:20" s="48" customFormat="1" hidden="1">
      <c r="L1336" s="50"/>
      <c r="M1336" s="50"/>
      <c r="N1336" s="50"/>
      <c r="T1336" s="50"/>
    </row>
    <row r="1337" spans="12:20" s="48" customFormat="1" hidden="1">
      <c r="L1337" s="50"/>
      <c r="M1337" s="50"/>
      <c r="N1337" s="50"/>
      <c r="T1337" s="50"/>
    </row>
    <row r="1338" spans="12:20" s="48" customFormat="1" hidden="1">
      <c r="L1338" s="50"/>
      <c r="M1338" s="50"/>
      <c r="N1338" s="50"/>
      <c r="T1338" s="50"/>
    </row>
    <row r="1339" spans="12:20" s="48" customFormat="1" hidden="1">
      <c r="L1339" s="50"/>
      <c r="M1339" s="50"/>
      <c r="N1339" s="50"/>
      <c r="T1339" s="50"/>
    </row>
    <row r="1340" spans="12:20" s="48" customFormat="1" hidden="1">
      <c r="L1340" s="50"/>
      <c r="M1340" s="50"/>
      <c r="N1340" s="50"/>
      <c r="T1340" s="50"/>
    </row>
    <row r="1341" spans="12:20" s="48" customFormat="1" hidden="1">
      <c r="L1341" s="50"/>
      <c r="M1341" s="50"/>
      <c r="N1341" s="50"/>
      <c r="T1341" s="50"/>
    </row>
    <row r="1342" spans="12:20" s="48" customFormat="1" hidden="1">
      <c r="L1342" s="50"/>
      <c r="M1342" s="50"/>
      <c r="N1342" s="50"/>
      <c r="T1342" s="50"/>
    </row>
    <row r="1343" spans="12:20" s="48" customFormat="1" hidden="1">
      <c r="L1343" s="50"/>
      <c r="M1343" s="50"/>
      <c r="N1343" s="50"/>
      <c r="T1343" s="50"/>
    </row>
    <row r="1344" spans="12:20" s="48" customFormat="1" hidden="1">
      <c r="L1344" s="50"/>
      <c r="M1344" s="50"/>
      <c r="N1344" s="50"/>
      <c r="T1344" s="50"/>
    </row>
    <row r="1345" spans="12:20" s="48" customFormat="1" hidden="1">
      <c r="L1345" s="50"/>
      <c r="M1345" s="50"/>
      <c r="N1345" s="50"/>
      <c r="T1345" s="50"/>
    </row>
    <row r="1346" spans="12:20" s="48" customFormat="1" hidden="1">
      <c r="L1346" s="50"/>
      <c r="M1346" s="50"/>
      <c r="N1346" s="50"/>
      <c r="T1346" s="50"/>
    </row>
    <row r="1347" spans="12:20" s="48" customFormat="1" hidden="1">
      <c r="L1347" s="50"/>
      <c r="M1347" s="50"/>
      <c r="N1347" s="50"/>
      <c r="T1347" s="50"/>
    </row>
    <row r="1348" spans="12:20" s="48" customFormat="1" hidden="1">
      <c r="L1348" s="50"/>
      <c r="M1348" s="50"/>
      <c r="N1348" s="50"/>
      <c r="T1348" s="50"/>
    </row>
    <row r="1349" spans="12:20" s="48" customFormat="1" hidden="1">
      <c r="L1349" s="50"/>
      <c r="M1349" s="50"/>
      <c r="N1349" s="50"/>
      <c r="T1349" s="50"/>
    </row>
    <row r="1350" spans="12:20" s="48" customFormat="1" hidden="1">
      <c r="L1350" s="50"/>
      <c r="M1350" s="50"/>
      <c r="N1350" s="50"/>
      <c r="T1350" s="50"/>
    </row>
    <row r="1351" spans="12:20" s="48" customFormat="1" hidden="1">
      <c r="L1351" s="50"/>
      <c r="M1351" s="50"/>
      <c r="N1351" s="50"/>
      <c r="T1351" s="50"/>
    </row>
    <row r="1352" spans="12:20" s="48" customFormat="1" hidden="1">
      <c r="L1352" s="50"/>
      <c r="M1352" s="50"/>
      <c r="N1352" s="50"/>
      <c r="T1352" s="50"/>
    </row>
    <row r="1353" spans="12:20" s="48" customFormat="1" hidden="1">
      <c r="L1353" s="50"/>
      <c r="M1353" s="50"/>
      <c r="N1353" s="50"/>
      <c r="T1353" s="50"/>
    </row>
    <row r="1354" spans="12:20" s="48" customFormat="1" hidden="1">
      <c r="L1354" s="50"/>
      <c r="M1354" s="50"/>
      <c r="N1354" s="50"/>
      <c r="T1354" s="50"/>
    </row>
    <row r="1355" spans="12:20" s="48" customFormat="1" hidden="1">
      <c r="L1355" s="50"/>
      <c r="M1355" s="50"/>
      <c r="N1355" s="50"/>
      <c r="T1355" s="50"/>
    </row>
    <row r="1356" spans="12:20" s="48" customFormat="1" hidden="1">
      <c r="L1356" s="50"/>
      <c r="M1356" s="50"/>
      <c r="N1356" s="50"/>
      <c r="T1356" s="50"/>
    </row>
    <row r="1357" spans="12:20" s="48" customFormat="1" hidden="1">
      <c r="L1357" s="50"/>
      <c r="M1357" s="50"/>
      <c r="N1357" s="50"/>
      <c r="T1357" s="50"/>
    </row>
    <row r="1358" spans="12:20" s="48" customFormat="1" hidden="1">
      <c r="L1358" s="50"/>
      <c r="M1358" s="50"/>
      <c r="N1358" s="50"/>
      <c r="T1358" s="50"/>
    </row>
    <row r="1359" spans="12:20" s="48" customFormat="1" hidden="1">
      <c r="L1359" s="50"/>
      <c r="M1359" s="50"/>
      <c r="N1359" s="50"/>
      <c r="T1359" s="50"/>
    </row>
    <row r="1360" spans="12:20" s="48" customFormat="1" hidden="1">
      <c r="L1360" s="50"/>
      <c r="M1360" s="50"/>
      <c r="N1360" s="50"/>
      <c r="T1360" s="50"/>
    </row>
    <row r="1361" spans="12:20" s="48" customFormat="1" hidden="1">
      <c r="L1361" s="50"/>
      <c r="M1361" s="50"/>
      <c r="N1361" s="50"/>
      <c r="T1361" s="50"/>
    </row>
    <row r="1362" spans="12:20" s="48" customFormat="1" hidden="1">
      <c r="L1362" s="50"/>
      <c r="M1362" s="50"/>
      <c r="N1362" s="50"/>
      <c r="T1362" s="50"/>
    </row>
    <row r="1363" spans="12:20" s="48" customFormat="1" hidden="1">
      <c r="L1363" s="50"/>
      <c r="M1363" s="50"/>
      <c r="N1363" s="50"/>
      <c r="T1363" s="50"/>
    </row>
    <row r="1364" spans="12:20" s="48" customFormat="1" hidden="1">
      <c r="L1364" s="50"/>
      <c r="M1364" s="50"/>
      <c r="N1364" s="50"/>
      <c r="T1364" s="50"/>
    </row>
    <row r="1365" spans="12:20" s="48" customFormat="1" hidden="1">
      <c r="L1365" s="50"/>
      <c r="M1365" s="50"/>
      <c r="N1365" s="50"/>
      <c r="T1365" s="50"/>
    </row>
    <row r="1366" spans="12:20" s="48" customFormat="1" hidden="1">
      <c r="L1366" s="50"/>
      <c r="M1366" s="50"/>
      <c r="N1366" s="50"/>
      <c r="T1366" s="50"/>
    </row>
    <row r="1367" spans="12:20" s="48" customFormat="1" hidden="1">
      <c r="L1367" s="50"/>
      <c r="M1367" s="50"/>
      <c r="N1367" s="50"/>
      <c r="T1367" s="50"/>
    </row>
    <row r="1368" spans="12:20" s="48" customFormat="1" hidden="1">
      <c r="L1368" s="50"/>
      <c r="M1368" s="50"/>
      <c r="N1368" s="50"/>
      <c r="T1368" s="50"/>
    </row>
    <row r="1369" spans="12:20" s="48" customFormat="1" hidden="1">
      <c r="L1369" s="50"/>
      <c r="M1369" s="50"/>
      <c r="N1369" s="50"/>
      <c r="T1369" s="50"/>
    </row>
    <row r="1370" spans="12:20" s="48" customFormat="1" hidden="1">
      <c r="L1370" s="50"/>
      <c r="M1370" s="50"/>
      <c r="N1370" s="50"/>
      <c r="T1370" s="50"/>
    </row>
    <row r="1371" spans="12:20" s="48" customFormat="1" hidden="1">
      <c r="L1371" s="50"/>
      <c r="M1371" s="50"/>
      <c r="N1371" s="50"/>
      <c r="T1371" s="50"/>
    </row>
    <row r="1372" spans="12:20" s="48" customFormat="1" hidden="1">
      <c r="L1372" s="50"/>
      <c r="M1372" s="50"/>
      <c r="N1372" s="50"/>
      <c r="T1372" s="50"/>
    </row>
    <row r="1373" spans="12:20" s="48" customFormat="1" hidden="1">
      <c r="L1373" s="50"/>
      <c r="M1373" s="50"/>
      <c r="N1373" s="50"/>
      <c r="T1373" s="50"/>
    </row>
    <row r="1374" spans="12:20" s="48" customFormat="1" hidden="1">
      <c r="L1374" s="50"/>
      <c r="M1374" s="50"/>
      <c r="N1374" s="50"/>
      <c r="T1374" s="50"/>
    </row>
    <row r="1375" spans="12:20" s="48" customFormat="1" hidden="1">
      <c r="L1375" s="50"/>
      <c r="M1375" s="50"/>
      <c r="N1375" s="50"/>
      <c r="T1375" s="50"/>
    </row>
    <row r="1376" spans="12:20" s="48" customFormat="1" hidden="1">
      <c r="L1376" s="50"/>
      <c r="M1376" s="50"/>
      <c r="N1376" s="50"/>
      <c r="T1376" s="50"/>
    </row>
    <row r="1377" spans="12:20" s="48" customFormat="1" hidden="1">
      <c r="L1377" s="50"/>
      <c r="M1377" s="50"/>
      <c r="N1377" s="50"/>
      <c r="T1377" s="50"/>
    </row>
    <row r="1378" spans="12:20" s="48" customFormat="1" hidden="1">
      <c r="L1378" s="50"/>
      <c r="M1378" s="50"/>
      <c r="N1378" s="50"/>
      <c r="T1378" s="50"/>
    </row>
    <row r="1379" spans="12:20" s="48" customFormat="1" hidden="1">
      <c r="L1379" s="50"/>
      <c r="M1379" s="50"/>
      <c r="N1379" s="50"/>
      <c r="T1379" s="50"/>
    </row>
    <row r="1380" spans="12:20" s="48" customFormat="1" hidden="1">
      <c r="L1380" s="50"/>
      <c r="M1380" s="50"/>
      <c r="N1380" s="50"/>
      <c r="T1380" s="50"/>
    </row>
    <row r="1381" spans="12:20" s="48" customFormat="1" hidden="1">
      <c r="L1381" s="50"/>
      <c r="M1381" s="50"/>
      <c r="N1381" s="50"/>
      <c r="T1381" s="50"/>
    </row>
    <row r="1382" spans="12:20" s="48" customFormat="1" hidden="1">
      <c r="L1382" s="50"/>
      <c r="M1382" s="50"/>
      <c r="N1382" s="50"/>
      <c r="T1382" s="50"/>
    </row>
    <row r="1383" spans="12:20" s="48" customFormat="1" hidden="1">
      <c r="L1383" s="50"/>
      <c r="M1383" s="50"/>
      <c r="N1383" s="50"/>
      <c r="T1383" s="50"/>
    </row>
    <row r="1384" spans="12:20" s="48" customFormat="1" hidden="1">
      <c r="L1384" s="50"/>
      <c r="M1384" s="50"/>
      <c r="N1384" s="50"/>
      <c r="T1384" s="50"/>
    </row>
    <row r="1385" spans="12:20" s="48" customFormat="1" hidden="1">
      <c r="L1385" s="50"/>
      <c r="M1385" s="50"/>
      <c r="N1385" s="50"/>
      <c r="T1385" s="50"/>
    </row>
    <row r="1386" spans="12:20" s="48" customFormat="1" hidden="1">
      <c r="L1386" s="50"/>
      <c r="M1386" s="50"/>
      <c r="N1386" s="50"/>
      <c r="T1386" s="50"/>
    </row>
    <row r="1387" spans="12:20" s="48" customFormat="1" hidden="1">
      <c r="L1387" s="50"/>
      <c r="M1387" s="50"/>
      <c r="N1387" s="50"/>
      <c r="T1387" s="50"/>
    </row>
    <row r="1388" spans="12:20" s="48" customFormat="1" hidden="1">
      <c r="L1388" s="50"/>
      <c r="M1388" s="50"/>
      <c r="N1388" s="50"/>
      <c r="T1388" s="50"/>
    </row>
    <row r="1389" spans="12:20" s="48" customFormat="1" hidden="1">
      <c r="L1389" s="50"/>
      <c r="M1389" s="50"/>
      <c r="N1389" s="50"/>
      <c r="T1389" s="50"/>
    </row>
    <row r="1390" spans="12:20" s="48" customFormat="1" hidden="1">
      <c r="L1390" s="50"/>
      <c r="M1390" s="50"/>
      <c r="N1390" s="50"/>
      <c r="T1390" s="50"/>
    </row>
    <row r="1391" spans="12:20" s="48" customFormat="1" hidden="1">
      <c r="L1391" s="50"/>
      <c r="M1391" s="50"/>
      <c r="N1391" s="50"/>
      <c r="T1391" s="50"/>
    </row>
    <row r="1392" spans="12:20" s="48" customFormat="1" hidden="1">
      <c r="L1392" s="50"/>
      <c r="M1392" s="50"/>
      <c r="N1392" s="50"/>
      <c r="T1392" s="50"/>
    </row>
    <row r="1393" spans="12:20" s="48" customFormat="1" hidden="1">
      <c r="L1393" s="50"/>
      <c r="M1393" s="50"/>
      <c r="N1393" s="50"/>
      <c r="T1393" s="50"/>
    </row>
    <row r="1394" spans="12:20" s="48" customFormat="1" hidden="1">
      <c r="L1394" s="50"/>
      <c r="M1394" s="50"/>
      <c r="N1394" s="50"/>
      <c r="T1394" s="50"/>
    </row>
    <row r="1395" spans="12:20" s="48" customFormat="1" hidden="1">
      <c r="L1395" s="50"/>
      <c r="M1395" s="50"/>
      <c r="N1395" s="50"/>
      <c r="T1395" s="50"/>
    </row>
    <row r="1396" spans="12:20" s="48" customFormat="1" hidden="1">
      <c r="L1396" s="50"/>
      <c r="M1396" s="50"/>
      <c r="N1396" s="50"/>
      <c r="T1396" s="50"/>
    </row>
    <row r="1397" spans="12:20" s="48" customFormat="1" hidden="1">
      <c r="L1397" s="50"/>
      <c r="M1397" s="50"/>
      <c r="N1397" s="50"/>
      <c r="T1397" s="50"/>
    </row>
    <row r="1398" spans="12:20" s="48" customFormat="1" hidden="1">
      <c r="L1398" s="50"/>
      <c r="M1398" s="50"/>
      <c r="N1398" s="50"/>
      <c r="T1398" s="50"/>
    </row>
    <row r="1399" spans="12:20" s="48" customFormat="1" hidden="1">
      <c r="L1399" s="50"/>
      <c r="M1399" s="50"/>
      <c r="N1399" s="50"/>
      <c r="T1399" s="50"/>
    </row>
    <row r="1400" spans="12:20" s="48" customFormat="1" hidden="1">
      <c r="L1400" s="50"/>
      <c r="M1400" s="50"/>
      <c r="N1400" s="50"/>
      <c r="T1400" s="50"/>
    </row>
    <row r="1401" spans="12:20" s="48" customFormat="1" hidden="1">
      <c r="L1401" s="50"/>
      <c r="M1401" s="50"/>
      <c r="N1401" s="50"/>
      <c r="T1401" s="50"/>
    </row>
    <row r="1402" spans="12:20" s="48" customFormat="1" hidden="1">
      <c r="L1402" s="50"/>
      <c r="M1402" s="50"/>
      <c r="N1402" s="50"/>
      <c r="T1402" s="50"/>
    </row>
    <row r="1403" spans="12:20" s="48" customFormat="1" hidden="1">
      <c r="L1403" s="50"/>
      <c r="M1403" s="50"/>
      <c r="N1403" s="50"/>
      <c r="T1403" s="50"/>
    </row>
    <row r="1404" spans="12:20" s="48" customFormat="1" hidden="1">
      <c r="L1404" s="50"/>
      <c r="M1404" s="50"/>
      <c r="N1404" s="50"/>
      <c r="T1404" s="50"/>
    </row>
    <row r="1405" spans="12:20" s="48" customFormat="1" hidden="1">
      <c r="L1405" s="50"/>
      <c r="M1405" s="50"/>
      <c r="N1405" s="50"/>
      <c r="T1405" s="50"/>
    </row>
    <row r="1406" spans="12:20" s="48" customFormat="1" hidden="1">
      <c r="L1406" s="50"/>
      <c r="M1406" s="50"/>
      <c r="N1406" s="50"/>
      <c r="T1406" s="50"/>
    </row>
    <row r="1407" spans="12:20" s="48" customFormat="1" hidden="1">
      <c r="L1407" s="50"/>
      <c r="M1407" s="50"/>
      <c r="N1407" s="50"/>
      <c r="T1407" s="50"/>
    </row>
    <row r="1408" spans="12:20" s="48" customFormat="1" hidden="1">
      <c r="L1408" s="50"/>
      <c r="M1408" s="50"/>
      <c r="N1408" s="50"/>
      <c r="T1408" s="50"/>
    </row>
    <row r="1409" spans="12:20" s="48" customFormat="1" hidden="1">
      <c r="L1409" s="50"/>
      <c r="M1409" s="50"/>
      <c r="N1409" s="50"/>
      <c r="T1409" s="50"/>
    </row>
    <row r="1410" spans="12:20" s="48" customFormat="1" hidden="1">
      <c r="L1410" s="50"/>
      <c r="M1410" s="50"/>
      <c r="N1410" s="50"/>
      <c r="T1410" s="50"/>
    </row>
    <row r="1411" spans="12:20" s="48" customFormat="1" hidden="1">
      <c r="L1411" s="50"/>
      <c r="M1411" s="50"/>
      <c r="N1411" s="50"/>
      <c r="T1411" s="50"/>
    </row>
    <row r="1412" spans="12:20" s="48" customFormat="1" hidden="1">
      <c r="L1412" s="50"/>
      <c r="M1412" s="50"/>
      <c r="N1412" s="50"/>
      <c r="T1412" s="50"/>
    </row>
    <row r="1413" spans="12:20" s="48" customFormat="1" hidden="1">
      <c r="L1413" s="50"/>
      <c r="M1413" s="50"/>
      <c r="N1413" s="50"/>
      <c r="T1413" s="50"/>
    </row>
    <row r="1414" spans="12:20" s="48" customFormat="1" hidden="1">
      <c r="L1414" s="50"/>
      <c r="M1414" s="50"/>
      <c r="N1414" s="50"/>
      <c r="T1414" s="50"/>
    </row>
    <row r="1415" spans="12:20" s="48" customFormat="1" hidden="1">
      <c r="L1415" s="50"/>
      <c r="M1415" s="50"/>
      <c r="N1415" s="50"/>
      <c r="T1415" s="50"/>
    </row>
    <row r="1416" spans="12:20" s="48" customFormat="1" hidden="1">
      <c r="L1416" s="50"/>
      <c r="M1416" s="50"/>
      <c r="N1416" s="50"/>
      <c r="T1416" s="50"/>
    </row>
    <row r="1417" spans="12:20" s="48" customFormat="1" hidden="1">
      <c r="L1417" s="50"/>
      <c r="M1417" s="50"/>
      <c r="N1417" s="50"/>
      <c r="T1417" s="50"/>
    </row>
    <row r="1418" spans="12:20" s="48" customFormat="1" hidden="1">
      <c r="L1418" s="50"/>
      <c r="M1418" s="50"/>
      <c r="N1418" s="50"/>
      <c r="T1418" s="50"/>
    </row>
    <row r="1419" spans="12:20" s="48" customFormat="1" hidden="1">
      <c r="L1419" s="50"/>
      <c r="M1419" s="50"/>
      <c r="N1419" s="50"/>
      <c r="T1419" s="50"/>
    </row>
    <row r="1420" spans="12:20" s="48" customFormat="1" hidden="1">
      <c r="L1420" s="50"/>
      <c r="M1420" s="50"/>
      <c r="N1420" s="50"/>
      <c r="T1420" s="50"/>
    </row>
    <row r="1421" spans="12:20" s="48" customFormat="1" hidden="1">
      <c r="L1421" s="50"/>
      <c r="M1421" s="50"/>
      <c r="N1421" s="50"/>
      <c r="T1421" s="50"/>
    </row>
    <row r="1422" spans="12:20" s="48" customFormat="1" hidden="1">
      <c r="L1422" s="50"/>
      <c r="M1422" s="50"/>
      <c r="N1422" s="50"/>
      <c r="T1422" s="50"/>
    </row>
    <row r="1423" spans="12:20" s="48" customFormat="1" hidden="1">
      <c r="L1423" s="50"/>
      <c r="M1423" s="50"/>
      <c r="N1423" s="50"/>
      <c r="T1423" s="50"/>
    </row>
    <row r="1424" spans="12:20" s="48" customFormat="1" hidden="1">
      <c r="L1424" s="50"/>
      <c r="M1424" s="50"/>
      <c r="N1424" s="50"/>
      <c r="T1424" s="50"/>
    </row>
    <row r="1425" spans="12:20" s="48" customFormat="1" hidden="1">
      <c r="L1425" s="50"/>
      <c r="M1425" s="50"/>
      <c r="N1425" s="50"/>
      <c r="T1425" s="50"/>
    </row>
    <row r="1426" spans="12:20" s="48" customFormat="1" hidden="1">
      <c r="L1426" s="50"/>
      <c r="M1426" s="50"/>
      <c r="N1426" s="50"/>
      <c r="T1426" s="50"/>
    </row>
    <row r="1427" spans="12:20" s="48" customFormat="1" hidden="1">
      <c r="L1427" s="50"/>
      <c r="M1427" s="50"/>
      <c r="N1427" s="50"/>
      <c r="T1427" s="50"/>
    </row>
    <row r="1428" spans="12:20" s="48" customFormat="1" hidden="1">
      <c r="L1428" s="50"/>
      <c r="M1428" s="50"/>
      <c r="N1428" s="50"/>
      <c r="T1428" s="50"/>
    </row>
    <row r="1429" spans="12:20" s="48" customFormat="1" hidden="1">
      <c r="L1429" s="50"/>
      <c r="M1429" s="50"/>
      <c r="N1429" s="50"/>
      <c r="T1429" s="50"/>
    </row>
    <row r="1430" spans="12:20" s="48" customFormat="1" hidden="1">
      <c r="L1430" s="50"/>
      <c r="M1430" s="50"/>
      <c r="N1430" s="50"/>
      <c r="T1430" s="50"/>
    </row>
    <row r="1431" spans="12:20" s="48" customFormat="1" hidden="1">
      <c r="L1431" s="50"/>
      <c r="M1431" s="50"/>
      <c r="N1431" s="50"/>
      <c r="T1431" s="50"/>
    </row>
    <row r="1432" spans="12:20" s="48" customFormat="1" hidden="1">
      <c r="L1432" s="50"/>
      <c r="M1432" s="50"/>
      <c r="N1432" s="50"/>
      <c r="T1432" s="50"/>
    </row>
    <row r="1433" spans="12:20" s="48" customFormat="1" hidden="1">
      <c r="L1433" s="50"/>
      <c r="M1433" s="50"/>
      <c r="N1433" s="50"/>
      <c r="T1433" s="50"/>
    </row>
    <row r="1434" spans="12:20" s="48" customFormat="1" hidden="1">
      <c r="L1434" s="50"/>
      <c r="M1434" s="50"/>
      <c r="N1434" s="50"/>
      <c r="T1434" s="50"/>
    </row>
    <row r="1435" spans="12:20" s="48" customFormat="1" hidden="1">
      <c r="L1435" s="50"/>
      <c r="M1435" s="50"/>
      <c r="N1435" s="50"/>
      <c r="T1435" s="50"/>
    </row>
    <row r="1436" spans="12:20" s="48" customFormat="1" hidden="1">
      <c r="L1436" s="50"/>
      <c r="M1436" s="50"/>
      <c r="N1436" s="50"/>
      <c r="T1436" s="50"/>
    </row>
    <row r="1437" spans="12:20" s="48" customFormat="1" hidden="1">
      <c r="L1437" s="50"/>
      <c r="M1437" s="50"/>
      <c r="N1437" s="50"/>
      <c r="T1437" s="50"/>
    </row>
    <row r="1438" spans="12:20" s="48" customFormat="1" hidden="1">
      <c r="L1438" s="50"/>
      <c r="M1438" s="50"/>
      <c r="N1438" s="50"/>
      <c r="T1438" s="50"/>
    </row>
    <row r="1439" spans="12:20" s="48" customFormat="1" hidden="1">
      <c r="L1439" s="50"/>
      <c r="M1439" s="50"/>
      <c r="N1439" s="50"/>
      <c r="T1439" s="50"/>
    </row>
    <row r="1440" spans="12:20" s="48" customFormat="1" hidden="1">
      <c r="L1440" s="50"/>
      <c r="M1440" s="50"/>
      <c r="N1440" s="50"/>
      <c r="T1440" s="50"/>
    </row>
    <row r="1441" spans="12:20" s="48" customFormat="1" hidden="1">
      <c r="L1441" s="50"/>
      <c r="M1441" s="50"/>
      <c r="N1441" s="50"/>
      <c r="T1441" s="50"/>
    </row>
    <row r="1442" spans="12:20" s="48" customFormat="1" hidden="1">
      <c r="L1442" s="50"/>
      <c r="M1442" s="50"/>
      <c r="N1442" s="50"/>
      <c r="T1442" s="50"/>
    </row>
    <row r="1443" spans="12:20" s="48" customFormat="1" hidden="1">
      <c r="L1443" s="50"/>
      <c r="M1443" s="50"/>
      <c r="N1443" s="50"/>
      <c r="T1443" s="50"/>
    </row>
    <row r="1444" spans="12:20" s="48" customFormat="1" hidden="1">
      <c r="L1444" s="50"/>
      <c r="M1444" s="50"/>
      <c r="N1444" s="50"/>
      <c r="T1444" s="50"/>
    </row>
    <row r="1445" spans="12:20" s="48" customFormat="1" hidden="1">
      <c r="L1445" s="50"/>
      <c r="M1445" s="50"/>
      <c r="N1445" s="50"/>
      <c r="T1445" s="50"/>
    </row>
    <row r="1446" spans="12:20" s="48" customFormat="1" hidden="1">
      <c r="L1446" s="50"/>
      <c r="M1446" s="50"/>
      <c r="N1446" s="50"/>
      <c r="T1446" s="50"/>
    </row>
    <row r="1447" spans="12:20" s="48" customFormat="1" hidden="1">
      <c r="L1447" s="50"/>
      <c r="M1447" s="50"/>
      <c r="N1447" s="50"/>
      <c r="T1447" s="50"/>
    </row>
    <row r="1448" spans="12:20" s="48" customFormat="1" hidden="1">
      <c r="L1448" s="50"/>
      <c r="M1448" s="50"/>
      <c r="N1448" s="50"/>
      <c r="T1448" s="50"/>
    </row>
    <row r="1449" spans="12:20" s="48" customFormat="1" hidden="1">
      <c r="L1449" s="50"/>
      <c r="M1449" s="50"/>
      <c r="N1449" s="50"/>
      <c r="T1449" s="50"/>
    </row>
    <row r="1450" spans="12:20" s="48" customFormat="1" hidden="1">
      <c r="L1450" s="50"/>
      <c r="M1450" s="50"/>
      <c r="N1450" s="50"/>
      <c r="T1450" s="50"/>
    </row>
    <row r="1451" spans="12:20" s="48" customFormat="1" hidden="1">
      <c r="L1451" s="50"/>
      <c r="M1451" s="50"/>
      <c r="N1451" s="50"/>
      <c r="T1451" s="50"/>
    </row>
    <row r="1452" spans="12:20" s="48" customFormat="1" hidden="1">
      <c r="L1452" s="50"/>
      <c r="M1452" s="50"/>
      <c r="N1452" s="50"/>
      <c r="T1452" s="50"/>
    </row>
    <row r="1453" spans="12:20" s="48" customFormat="1" hidden="1">
      <c r="L1453" s="50"/>
      <c r="M1453" s="50"/>
      <c r="N1453" s="50"/>
      <c r="T1453" s="50"/>
    </row>
    <row r="1454" spans="12:20" s="48" customFormat="1" hidden="1">
      <c r="L1454" s="50"/>
      <c r="M1454" s="50"/>
      <c r="N1454" s="50"/>
      <c r="T1454" s="50"/>
    </row>
    <row r="1455" spans="12:20" s="48" customFormat="1" hidden="1">
      <c r="L1455" s="50"/>
      <c r="M1455" s="50"/>
      <c r="N1455" s="50"/>
      <c r="T1455" s="50"/>
    </row>
    <row r="1456" spans="12:20" s="48" customFormat="1" hidden="1">
      <c r="L1456" s="50"/>
      <c r="M1456" s="50"/>
      <c r="N1456" s="50"/>
      <c r="T1456" s="50"/>
    </row>
    <row r="1457" spans="12:20" s="48" customFormat="1" hidden="1">
      <c r="L1457" s="50"/>
      <c r="M1457" s="50"/>
      <c r="N1457" s="50"/>
      <c r="T1457" s="50"/>
    </row>
    <row r="1458" spans="12:20" s="48" customFormat="1" hidden="1">
      <c r="L1458" s="50"/>
      <c r="M1458" s="50"/>
      <c r="N1458" s="50"/>
      <c r="T1458" s="50"/>
    </row>
    <row r="1459" spans="12:20" s="48" customFormat="1" hidden="1">
      <c r="L1459" s="50"/>
      <c r="M1459" s="50"/>
      <c r="N1459" s="50"/>
      <c r="T1459" s="50"/>
    </row>
    <row r="1460" spans="12:20" s="48" customFormat="1" hidden="1">
      <c r="L1460" s="50"/>
      <c r="M1460" s="50"/>
      <c r="N1460" s="50"/>
      <c r="T1460" s="50"/>
    </row>
    <row r="1461" spans="12:20" s="48" customFormat="1" hidden="1">
      <c r="L1461" s="50"/>
      <c r="M1461" s="50"/>
      <c r="N1461" s="50"/>
      <c r="T1461" s="50"/>
    </row>
    <row r="1462" spans="12:20" s="48" customFormat="1" hidden="1">
      <c r="L1462" s="50"/>
      <c r="M1462" s="50"/>
      <c r="N1462" s="50"/>
      <c r="T1462" s="50"/>
    </row>
    <row r="1463" spans="12:20" s="48" customFormat="1" hidden="1">
      <c r="L1463" s="50"/>
      <c r="M1463" s="50"/>
      <c r="N1463" s="50"/>
      <c r="T1463" s="50"/>
    </row>
    <row r="1464" spans="12:20" s="48" customFormat="1" hidden="1">
      <c r="L1464" s="50"/>
      <c r="M1464" s="50"/>
      <c r="N1464" s="50"/>
      <c r="T1464" s="50"/>
    </row>
    <row r="1465" spans="12:20" s="48" customFormat="1" hidden="1">
      <c r="L1465" s="50"/>
      <c r="M1465" s="50"/>
      <c r="N1465" s="50"/>
      <c r="T1465" s="50"/>
    </row>
    <row r="1466" spans="12:20" s="48" customFormat="1" hidden="1">
      <c r="L1466" s="50"/>
      <c r="M1466" s="50"/>
      <c r="N1466" s="50"/>
      <c r="T1466" s="50"/>
    </row>
    <row r="1467" spans="12:20" s="48" customFormat="1" hidden="1">
      <c r="L1467" s="50"/>
      <c r="M1467" s="50"/>
      <c r="N1467" s="50"/>
      <c r="T1467" s="50"/>
    </row>
    <row r="1468" spans="12:20" s="48" customFormat="1" hidden="1">
      <c r="L1468" s="50"/>
      <c r="M1468" s="50"/>
      <c r="N1468" s="50"/>
      <c r="T1468" s="50"/>
    </row>
    <row r="1469" spans="12:20" s="48" customFormat="1" hidden="1">
      <c r="L1469" s="50"/>
      <c r="M1469" s="50"/>
      <c r="N1469" s="50"/>
      <c r="T1469" s="50"/>
    </row>
    <row r="1470" spans="12:20" s="48" customFormat="1" hidden="1">
      <c r="L1470" s="50"/>
      <c r="M1470" s="50"/>
      <c r="N1470" s="50"/>
      <c r="T1470" s="50"/>
    </row>
    <row r="1471" spans="12:20" s="48" customFormat="1" hidden="1">
      <c r="L1471" s="50"/>
      <c r="M1471" s="50"/>
      <c r="N1471" s="50"/>
      <c r="T1471" s="50"/>
    </row>
    <row r="1472" spans="12:20" s="48" customFormat="1" hidden="1">
      <c r="L1472" s="50"/>
      <c r="M1472" s="50"/>
      <c r="N1472" s="50"/>
      <c r="T1472" s="50"/>
    </row>
    <row r="1473" spans="12:20" s="48" customFormat="1" hidden="1">
      <c r="L1473" s="50"/>
      <c r="M1473" s="50"/>
      <c r="N1473" s="50"/>
      <c r="T1473" s="50"/>
    </row>
    <row r="1474" spans="12:20" s="48" customFormat="1" hidden="1">
      <c r="L1474" s="50"/>
      <c r="M1474" s="50"/>
      <c r="N1474" s="50"/>
      <c r="T1474" s="50"/>
    </row>
    <row r="1475" spans="12:20" s="48" customFormat="1" hidden="1">
      <c r="L1475" s="50"/>
      <c r="M1475" s="50"/>
      <c r="N1475" s="50"/>
      <c r="T1475" s="50"/>
    </row>
    <row r="1476" spans="12:20" s="48" customFormat="1" hidden="1">
      <c r="L1476" s="50"/>
      <c r="M1476" s="50"/>
      <c r="N1476" s="50"/>
      <c r="T1476" s="50"/>
    </row>
    <row r="1477" spans="12:20" s="48" customFormat="1" hidden="1">
      <c r="L1477" s="50"/>
      <c r="M1477" s="50"/>
      <c r="N1477" s="50"/>
      <c r="T1477" s="50"/>
    </row>
    <row r="1478" spans="12:20" s="48" customFormat="1" hidden="1">
      <c r="L1478" s="50"/>
      <c r="M1478" s="50"/>
      <c r="N1478" s="50"/>
      <c r="T1478" s="50"/>
    </row>
    <row r="1479" spans="12:20" s="48" customFormat="1" hidden="1">
      <c r="L1479" s="50"/>
      <c r="M1479" s="50"/>
      <c r="N1479" s="50"/>
      <c r="T1479" s="50"/>
    </row>
    <row r="1480" spans="12:20" s="48" customFormat="1" hidden="1">
      <c r="L1480" s="50"/>
      <c r="M1480" s="50"/>
      <c r="N1480" s="50"/>
      <c r="T1480" s="50"/>
    </row>
    <row r="1481" spans="12:20" s="48" customFormat="1" hidden="1">
      <c r="L1481" s="50"/>
      <c r="M1481" s="50"/>
      <c r="N1481" s="50"/>
      <c r="T1481" s="50"/>
    </row>
    <row r="1482" spans="12:20" s="48" customFormat="1" hidden="1">
      <c r="L1482" s="50"/>
      <c r="M1482" s="50"/>
      <c r="N1482" s="50"/>
      <c r="T1482" s="50"/>
    </row>
    <row r="1483" spans="12:20" s="48" customFormat="1" hidden="1">
      <c r="L1483" s="50"/>
      <c r="M1483" s="50"/>
      <c r="N1483" s="50"/>
      <c r="T1483" s="50"/>
    </row>
    <row r="1484" spans="12:20" s="48" customFormat="1" hidden="1">
      <c r="L1484" s="50"/>
      <c r="M1484" s="50"/>
      <c r="N1484" s="50"/>
      <c r="T1484" s="50"/>
    </row>
    <row r="1485" spans="12:20" s="48" customFormat="1" hidden="1">
      <c r="L1485" s="50"/>
      <c r="M1485" s="50"/>
      <c r="N1485" s="50"/>
      <c r="T1485" s="50"/>
    </row>
    <row r="1486" spans="12:20" s="48" customFormat="1" hidden="1">
      <c r="L1486" s="50"/>
      <c r="M1486" s="50"/>
      <c r="N1486" s="50"/>
      <c r="T1486" s="50"/>
    </row>
    <row r="1487" spans="12:20" s="48" customFormat="1" hidden="1">
      <c r="L1487" s="50"/>
      <c r="M1487" s="50"/>
      <c r="N1487" s="50"/>
      <c r="T1487" s="50"/>
    </row>
    <row r="1488" spans="12:20" s="48" customFormat="1" hidden="1">
      <c r="L1488" s="50"/>
      <c r="M1488" s="50"/>
      <c r="N1488" s="50"/>
      <c r="T1488" s="50"/>
    </row>
    <row r="1489" spans="12:20" s="48" customFormat="1" hidden="1">
      <c r="L1489" s="50"/>
      <c r="M1489" s="50"/>
      <c r="N1489" s="50"/>
      <c r="T1489" s="50"/>
    </row>
    <row r="1490" spans="12:20" s="48" customFormat="1" hidden="1">
      <c r="L1490" s="50"/>
      <c r="M1490" s="50"/>
      <c r="N1490" s="50"/>
      <c r="T1490" s="50"/>
    </row>
    <row r="1491" spans="12:20" s="48" customFormat="1" hidden="1">
      <c r="L1491" s="50"/>
      <c r="M1491" s="50"/>
      <c r="N1491" s="50"/>
      <c r="T1491" s="50"/>
    </row>
    <row r="1492" spans="12:20" s="48" customFormat="1" hidden="1">
      <c r="L1492" s="50"/>
      <c r="M1492" s="50"/>
      <c r="N1492" s="50"/>
      <c r="T1492" s="50"/>
    </row>
    <row r="1493" spans="12:20" s="48" customFormat="1" hidden="1">
      <c r="L1493" s="50"/>
      <c r="M1493" s="50"/>
      <c r="N1493" s="50"/>
      <c r="T1493" s="50"/>
    </row>
    <row r="1494" spans="12:20" s="48" customFormat="1" hidden="1">
      <c r="L1494" s="50"/>
      <c r="M1494" s="50"/>
      <c r="N1494" s="50"/>
      <c r="T1494" s="50"/>
    </row>
    <row r="1495" spans="12:20" s="48" customFormat="1" hidden="1">
      <c r="L1495" s="50"/>
      <c r="M1495" s="50"/>
      <c r="N1495" s="50"/>
      <c r="T1495" s="50"/>
    </row>
    <row r="1496" spans="12:20" s="48" customFormat="1" hidden="1">
      <c r="L1496" s="50"/>
      <c r="M1496" s="50"/>
      <c r="N1496" s="50"/>
      <c r="T1496" s="50"/>
    </row>
    <row r="1497" spans="12:20" s="48" customFormat="1" hidden="1">
      <c r="L1497" s="50"/>
      <c r="M1497" s="50"/>
      <c r="N1497" s="50"/>
      <c r="T1497" s="50"/>
    </row>
    <row r="1498" spans="12:20" s="48" customFormat="1" hidden="1">
      <c r="L1498" s="50"/>
      <c r="M1498" s="50"/>
      <c r="N1498" s="50"/>
      <c r="T1498" s="50"/>
    </row>
    <row r="1499" spans="12:20" s="48" customFormat="1" hidden="1">
      <c r="L1499" s="50"/>
      <c r="M1499" s="50"/>
      <c r="N1499" s="50"/>
      <c r="T1499" s="50"/>
    </row>
    <row r="1500" spans="12:20" s="48" customFormat="1" hidden="1">
      <c r="L1500" s="50"/>
      <c r="M1500" s="50"/>
      <c r="N1500" s="50"/>
      <c r="T1500" s="50"/>
    </row>
    <row r="1501" spans="12:20" s="48" customFormat="1" hidden="1">
      <c r="L1501" s="50"/>
      <c r="M1501" s="50"/>
      <c r="N1501" s="50"/>
      <c r="T1501" s="50"/>
    </row>
    <row r="1502" spans="12:20" s="48" customFormat="1" hidden="1">
      <c r="L1502" s="50"/>
      <c r="M1502" s="50"/>
      <c r="N1502" s="50"/>
      <c r="T1502" s="50"/>
    </row>
    <row r="1503" spans="12:20" s="48" customFormat="1" hidden="1">
      <c r="L1503" s="50"/>
      <c r="M1503" s="50"/>
      <c r="N1503" s="50"/>
      <c r="T1503" s="50"/>
    </row>
    <row r="1504" spans="12:20" s="48" customFormat="1" hidden="1">
      <c r="L1504" s="50"/>
      <c r="M1504" s="50"/>
      <c r="N1504" s="50"/>
      <c r="T1504" s="50"/>
    </row>
    <row r="1505" spans="12:20" s="48" customFormat="1" hidden="1">
      <c r="L1505" s="50"/>
      <c r="M1505" s="50"/>
      <c r="N1505" s="50"/>
      <c r="T1505" s="50"/>
    </row>
    <row r="1506" spans="12:20" s="48" customFormat="1" hidden="1">
      <c r="L1506" s="50"/>
      <c r="M1506" s="50"/>
      <c r="N1506" s="50"/>
      <c r="T1506" s="50"/>
    </row>
    <row r="1507" spans="12:20" s="48" customFormat="1" hidden="1">
      <c r="L1507" s="50"/>
      <c r="M1507" s="50"/>
      <c r="N1507" s="50"/>
      <c r="T1507" s="50"/>
    </row>
    <row r="1508" spans="12:20" s="48" customFormat="1" hidden="1">
      <c r="L1508" s="50"/>
      <c r="M1508" s="50"/>
      <c r="N1508" s="50"/>
      <c r="T1508" s="50"/>
    </row>
    <row r="1509" spans="12:20" s="48" customFormat="1" hidden="1">
      <c r="L1509" s="50"/>
      <c r="M1509" s="50"/>
      <c r="N1509" s="50"/>
      <c r="T1509" s="50"/>
    </row>
    <row r="1510" spans="12:20" s="48" customFormat="1" hidden="1">
      <c r="L1510" s="50"/>
      <c r="M1510" s="50"/>
      <c r="N1510" s="50"/>
      <c r="T1510" s="50"/>
    </row>
    <row r="1511" spans="12:20" s="48" customFormat="1" hidden="1">
      <c r="L1511" s="50"/>
      <c r="M1511" s="50"/>
      <c r="N1511" s="50"/>
      <c r="T1511" s="50"/>
    </row>
    <row r="1512" spans="12:20" s="48" customFormat="1" hidden="1">
      <c r="L1512" s="50"/>
      <c r="M1512" s="50"/>
      <c r="N1512" s="50"/>
      <c r="T1512" s="50"/>
    </row>
    <row r="1513" spans="12:20" s="48" customFormat="1" hidden="1">
      <c r="L1513" s="50"/>
      <c r="M1513" s="50"/>
      <c r="N1513" s="50"/>
      <c r="T1513" s="50"/>
    </row>
    <row r="1514" spans="12:20" s="48" customFormat="1" hidden="1">
      <c r="L1514" s="50"/>
      <c r="M1514" s="50"/>
      <c r="N1514" s="50"/>
      <c r="T1514" s="50"/>
    </row>
    <row r="1515" spans="12:20" s="48" customFormat="1" hidden="1">
      <c r="L1515" s="50"/>
      <c r="M1515" s="50"/>
      <c r="N1515" s="50"/>
      <c r="T1515" s="50"/>
    </row>
    <row r="1516" spans="12:20" s="48" customFormat="1" hidden="1">
      <c r="L1516" s="50"/>
      <c r="M1516" s="50"/>
      <c r="N1516" s="50"/>
      <c r="T1516" s="50"/>
    </row>
    <row r="1517" spans="12:20" s="48" customFormat="1" hidden="1">
      <c r="L1517" s="50"/>
      <c r="M1517" s="50"/>
      <c r="N1517" s="50"/>
      <c r="T1517" s="50"/>
    </row>
    <row r="1518" spans="12:20" s="48" customFormat="1" hidden="1">
      <c r="L1518" s="50"/>
      <c r="M1518" s="50"/>
      <c r="N1518" s="50"/>
      <c r="T1518" s="50"/>
    </row>
    <row r="1519" spans="12:20" s="48" customFormat="1" hidden="1">
      <c r="L1519" s="50"/>
      <c r="M1519" s="50"/>
      <c r="N1519" s="50"/>
      <c r="T1519" s="50"/>
    </row>
    <row r="1520" spans="12:20" s="48" customFormat="1" hidden="1">
      <c r="L1520" s="50"/>
      <c r="M1520" s="50"/>
      <c r="N1520" s="50"/>
      <c r="T1520" s="50"/>
    </row>
    <row r="1521" spans="12:20" s="48" customFormat="1" hidden="1">
      <c r="L1521" s="50"/>
      <c r="M1521" s="50"/>
      <c r="N1521" s="50"/>
      <c r="T1521" s="50"/>
    </row>
    <row r="1522" spans="12:20" s="48" customFormat="1" hidden="1">
      <c r="L1522" s="50"/>
      <c r="M1522" s="50"/>
      <c r="N1522" s="50"/>
      <c r="T1522" s="50"/>
    </row>
    <row r="1523" spans="12:20" s="48" customFormat="1" hidden="1">
      <c r="L1523" s="50"/>
      <c r="M1523" s="50"/>
      <c r="N1523" s="50"/>
      <c r="T1523" s="50"/>
    </row>
    <row r="1524" spans="12:20" s="48" customFormat="1" hidden="1">
      <c r="L1524" s="50"/>
      <c r="M1524" s="50"/>
      <c r="N1524" s="50"/>
      <c r="T1524" s="50"/>
    </row>
    <row r="1525" spans="12:20" s="48" customFormat="1" hidden="1">
      <c r="L1525" s="50"/>
      <c r="M1525" s="50"/>
      <c r="N1525" s="50"/>
      <c r="T1525" s="50"/>
    </row>
    <row r="1526" spans="12:20" s="48" customFormat="1" hidden="1">
      <c r="L1526" s="50"/>
      <c r="M1526" s="50"/>
      <c r="N1526" s="50"/>
      <c r="T1526" s="50"/>
    </row>
    <row r="1527" spans="12:20" s="48" customFormat="1" hidden="1">
      <c r="L1527" s="50"/>
      <c r="M1527" s="50"/>
      <c r="N1527" s="50"/>
      <c r="T1527" s="50"/>
    </row>
    <row r="1528" spans="12:20" s="48" customFormat="1" hidden="1">
      <c r="L1528" s="50"/>
      <c r="M1528" s="50"/>
      <c r="N1528" s="50"/>
      <c r="T1528" s="50"/>
    </row>
    <row r="1529" spans="12:20" s="48" customFormat="1" hidden="1">
      <c r="L1529" s="50"/>
      <c r="M1529" s="50"/>
      <c r="N1529" s="50"/>
      <c r="T1529" s="50"/>
    </row>
    <row r="1530" spans="12:20" s="48" customFormat="1" hidden="1">
      <c r="L1530" s="50"/>
      <c r="M1530" s="50"/>
      <c r="N1530" s="50"/>
      <c r="T1530" s="50"/>
    </row>
    <row r="1531" spans="12:20" s="48" customFormat="1" hidden="1">
      <c r="L1531" s="50"/>
      <c r="M1531" s="50"/>
      <c r="N1531" s="50"/>
      <c r="T1531" s="50"/>
    </row>
    <row r="1532" spans="12:20" s="48" customFormat="1" hidden="1">
      <c r="L1532" s="50"/>
      <c r="M1532" s="50"/>
      <c r="N1532" s="50"/>
      <c r="T1532" s="50"/>
    </row>
    <row r="1533" spans="12:20" s="48" customFormat="1" hidden="1">
      <c r="L1533" s="50"/>
      <c r="M1533" s="50"/>
      <c r="N1533" s="50"/>
      <c r="T1533" s="50"/>
    </row>
    <row r="1534" spans="12:20" s="48" customFormat="1" hidden="1">
      <c r="L1534" s="50"/>
      <c r="M1534" s="50"/>
      <c r="N1534" s="50"/>
      <c r="T1534" s="50"/>
    </row>
    <row r="1535" spans="12:20" s="48" customFormat="1" hidden="1">
      <c r="L1535" s="50"/>
      <c r="M1535" s="50"/>
      <c r="N1535" s="50"/>
      <c r="T1535" s="50"/>
    </row>
    <row r="1536" spans="12:20" s="48" customFormat="1" hidden="1">
      <c r="L1536" s="50"/>
      <c r="M1536" s="50"/>
      <c r="N1536" s="50"/>
      <c r="T1536" s="50"/>
    </row>
    <row r="1537" spans="12:20" s="48" customFormat="1" hidden="1">
      <c r="L1537" s="50"/>
      <c r="M1537" s="50"/>
      <c r="N1537" s="50"/>
      <c r="T1537" s="50"/>
    </row>
    <row r="1538" spans="12:20" s="48" customFormat="1" hidden="1">
      <c r="L1538" s="50"/>
      <c r="M1538" s="50"/>
      <c r="N1538" s="50"/>
      <c r="T1538" s="50"/>
    </row>
    <row r="1539" spans="12:20" s="48" customFormat="1" hidden="1">
      <c r="L1539" s="50"/>
      <c r="M1539" s="50"/>
      <c r="N1539" s="50"/>
      <c r="T1539" s="50"/>
    </row>
    <row r="1540" spans="12:20" s="48" customFormat="1" hidden="1">
      <c r="L1540" s="50"/>
      <c r="M1540" s="50"/>
      <c r="N1540" s="50"/>
      <c r="T1540" s="50"/>
    </row>
    <row r="1541" spans="12:20" s="48" customFormat="1" hidden="1">
      <c r="L1541" s="50"/>
      <c r="M1541" s="50"/>
      <c r="N1541" s="50"/>
      <c r="T1541" s="50"/>
    </row>
    <row r="1542" spans="12:20" s="48" customFormat="1" hidden="1">
      <c r="L1542" s="50"/>
      <c r="M1542" s="50"/>
      <c r="N1542" s="50"/>
      <c r="T1542" s="50"/>
    </row>
    <row r="1543" spans="12:20" s="48" customFormat="1" hidden="1">
      <c r="L1543" s="50"/>
      <c r="M1543" s="50"/>
      <c r="N1543" s="50"/>
      <c r="T1543" s="50"/>
    </row>
    <row r="1544" spans="12:20" s="48" customFormat="1" hidden="1">
      <c r="L1544" s="50"/>
      <c r="M1544" s="50"/>
      <c r="N1544" s="50"/>
      <c r="T1544" s="50"/>
    </row>
    <row r="1545" spans="12:20" s="48" customFormat="1" hidden="1">
      <c r="L1545" s="50"/>
      <c r="M1545" s="50"/>
      <c r="N1545" s="50"/>
      <c r="T1545" s="50"/>
    </row>
    <row r="1546" spans="12:20" s="48" customFormat="1" hidden="1">
      <c r="L1546" s="50"/>
      <c r="M1546" s="50"/>
      <c r="N1546" s="50"/>
      <c r="T1546" s="50"/>
    </row>
    <row r="1547" spans="12:20" s="48" customFormat="1" hidden="1">
      <c r="L1547" s="50"/>
      <c r="M1547" s="50"/>
      <c r="N1547" s="50"/>
      <c r="T1547" s="50"/>
    </row>
    <row r="1548" spans="12:20" s="48" customFormat="1" hidden="1">
      <c r="L1548" s="50"/>
      <c r="M1548" s="50"/>
      <c r="N1548" s="50"/>
      <c r="T1548" s="50"/>
    </row>
    <row r="1549" spans="12:20" s="48" customFormat="1" hidden="1">
      <c r="L1549" s="50"/>
      <c r="M1549" s="50"/>
      <c r="N1549" s="50"/>
      <c r="T1549" s="50"/>
    </row>
    <row r="1550" spans="12:20" s="48" customFormat="1" hidden="1">
      <c r="L1550" s="50"/>
      <c r="M1550" s="50"/>
      <c r="N1550" s="50"/>
      <c r="T1550" s="50"/>
    </row>
    <row r="1551" spans="12:20" s="48" customFormat="1" hidden="1">
      <c r="L1551" s="50"/>
      <c r="M1551" s="50"/>
      <c r="N1551" s="50"/>
      <c r="T1551" s="50"/>
    </row>
    <row r="1552" spans="12:20" s="48" customFormat="1" hidden="1">
      <c r="L1552" s="50"/>
      <c r="M1552" s="50"/>
      <c r="N1552" s="50"/>
      <c r="T1552" s="50"/>
    </row>
    <row r="1553" spans="12:20" s="48" customFormat="1" hidden="1">
      <c r="L1553" s="50"/>
      <c r="M1553" s="50"/>
      <c r="N1553" s="50"/>
      <c r="T1553" s="50"/>
    </row>
    <row r="1554" spans="12:20" s="48" customFormat="1" hidden="1">
      <c r="L1554" s="50"/>
      <c r="M1554" s="50"/>
      <c r="N1554" s="50"/>
      <c r="T1554" s="50"/>
    </row>
    <row r="1555" spans="12:20" s="48" customFormat="1" hidden="1">
      <c r="L1555" s="50"/>
      <c r="M1555" s="50"/>
      <c r="N1555" s="50"/>
      <c r="T1555" s="50"/>
    </row>
    <row r="1556" spans="12:20" s="48" customFormat="1" hidden="1">
      <c r="L1556" s="50"/>
      <c r="M1556" s="50"/>
      <c r="N1556" s="50"/>
      <c r="T1556" s="50"/>
    </row>
    <row r="1557" spans="12:20" s="48" customFormat="1" hidden="1">
      <c r="L1557" s="50"/>
      <c r="M1557" s="50"/>
      <c r="N1557" s="50"/>
      <c r="T1557" s="50"/>
    </row>
    <row r="1558" spans="12:20" s="48" customFormat="1" hidden="1">
      <c r="L1558" s="50"/>
      <c r="M1558" s="50"/>
      <c r="N1558" s="50"/>
      <c r="T1558" s="50"/>
    </row>
    <row r="1559" spans="12:20" s="48" customFormat="1" hidden="1">
      <c r="L1559" s="50"/>
      <c r="M1559" s="50"/>
      <c r="N1559" s="50"/>
      <c r="T1559" s="50"/>
    </row>
    <row r="1560" spans="12:20" s="48" customFormat="1" hidden="1">
      <c r="L1560" s="50"/>
      <c r="M1560" s="50"/>
      <c r="N1560" s="50"/>
      <c r="T1560" s="50"/>
    </row>
    <row r="1561" spans="12:20" s="48" customFormat="1" hidden="1">
      <c r="L1561" s="50"/>
      <c r="M1561" s="50"/>
      <c r="N1561" s="50"/>
      <c r="T1561" s="50"/>
    </row>
    <row r="1562" spans="12:20" s="48" customFormat="1" hidden="1">
      <c r="L1562" s="50"/>
      <c r="M1562" s="50"/>
      <c r="N1562" s="50"/>
      <c r="T1562" s="50"/>
    </row>
    <row r="1563" spans="12:20" s="48" customFormat="1" hidden="1">
      <c r="L1563" s="50"/>
      <c r="M1563" s="50"/>
      <c r="N1563" s="50"/>
      <c r="T1563" s="50"/>
    </row>
    <row r="1564" spans="12:20" s="48" customFormat="1" hidden="1">
      <c r="L1564" s="50"/>
      <c r="M1564" s="50"/>
      <c r="N1564" s="50"/>
      <c r="T1564" s="50"/>
    </row>
    <row r="1565" spans="12:20" s="48" customFormat="1" hidden="1">
      <c r="L1565" s="50"/>
      <c r="M1565" s="50"/>
      <c r="N1565" s="50"/>
      <c r="T1565" s="50"/>
    </row>
    <row r="1566" spans="12:20" s="48" customFormat="1" hidden="1">
      <c r="L1566" s="50"/>
      <c r="M1566" s="50"/>
      <c r="N1566" s="50"/>
      <c r="T1566" s="50"/>
    </row>
    <row r="1567" spans="12:20" s="48" customFormat="1" hidden="1">
      <c r="L1567" s="50"/>
      <c r="M1567" s="50"/>
      <c r="N1567" s="50"/>
      <c r="T1567" s="50"/>
    </row>
    <row r="1568" spans="12:20" s="48" customFormat="1" hidden="1">
      <c r="L1568" s="50"/>
      <c r="M1568" s="50"/>
      <c r="N1568" s="50"/>
      <c r="T1568" s="50"/>
    </row>
    <row r="1569" spans="12:20" s="48" customFormat="1" hidden="1">
      <c r="L1569" s="50"/>
      <c r="M1569" s="50"/>
      <c r="N1569" s="50"/>
      <c r="T1569" s="50"/>
    </row>
    <row r="1570" spans="12:20" s="48" customFormat="1" hidden="1">
      <c r="L1570" s="50"/>
      <c r="M1570" s="50"/>
      <c r="N1570" s="50"/>
      <c r="T1570" s="50"/>
    </row>
    <row r="1571" spans="12:20" s="48" customFormat="1" hidden="1">
      <c r="L1571" s="50"/>
      <c r="M1571" s="50"/>
      <c r="N1571" s="50"/>
      <c r="T1571" s="50"/>
    </row>
    <row r="1572" spans="12:20" s="48" customFormat="1" hidden="1">
      <c r="L1572" s="50"/>
      <c r="M1572" s="50"/>
      <c r="N1572" s="50"/>
      <c r="T1572" s="50"/>
    </row>
    <row r="1573" spans="12:20" s="48" customFormat="1" hidden="1">
      <c r="L1573" s="50"/>
      <c r="M1573" s="50"/>
      <c r="N1573" s="50"/>
      <c r="T1573" s="50"/>
    </row>
    <row r="1574" spans="12:20" s="48" customFormat="1" hidden="1">
      <c r="L1574" s="50"/>
      <c r="M1574" s="50"/>
      <c r="N1574" s="50"/>
      <c r="T1574" s="50"/>
    </row>
    <row r="1575" spans="12:20" s="48" customFormat="1" hidden="1">
      <c r="L1575" s="50"/>
      <c r="M1575" s="50"/>
      <c r="N1575" s="50"/>
      <c r="T1575" s="50"/>
    </row>
    <row r="1576" spans="12:20" s="48" customFormat="1" hidden="1">
      <c r="L1576" s="50"/>
      <c r="M1576" s="50"/>
      <c r="N1576" s="50"/>
      <c r="T1576" s="50"/>
    </row>
    <row r="1577" spans="12:20" s="48" customFormat="1" hidden="1">
      <c r="L1577" s="50"/>
      <c r="M1577" s="50"/>
      <c r="N1577" s="50"/>
      <c r="T1577" s="50"/>
    </row>
    <row r="1578" spans="12:20" s="48" customFormat="1" hidden="1">
      <c r="L1578" s="50"/>
      <c r="M1578" s="50"/>
      <c r="N1578" s="50"/>
      <c r="T1578" s="50"/>
    </row>
    <row r="1579" spans="12:20" s="48" customFormat="1" hidden="1">
      <c r="L1579" s="50"/>
      <c r="M1579" s="50"/>
      <c r="N1579" s="50"/>
      <c r="T1579" s="50"/>
    </row>
    <row r="1580" spans="12:20" s="48" customFormat="1" hidden="1">
      <c r="L1580" s="50"/>
      <c r="M1580" s="50"/>
      <c r="N1580" s="50"/>
      <c r="T1580" s="50"/>
    </row>
    <row r="1581" spans="12:20" s="48" customFormat="1" hidden="1">
      <c r="L1581" s="50"/>
      <c r="M1581" s="50"/>
      <c r="N1581" s="50"/>
      <c r="T1581" s="50"/>
    </row>
    <row r="1582" spans="12:20" s="48" customFormat="1" hidden="1">
      <c r="L1582" s="50"/>
      <c r="M1582" s="50"/>
      <c r="N1582" s="50"/>
      <c r="T1582" s="50"/>
    </row>
    <row r="1583" spans="12:20" s="48" customFormat="1" hidden="1">
      <c r="L1583" s="50"/>
      <c r="M1583" s="50"/>
      <c r="N1583" s="50"/>
      <c r="T1583" s="50"/>
    </row>
    <row r="1584" spans="12:20" s="48" customFormat="1" hidden="1">
      <c r="L1584" s="50"/>
      <c r="M1584" s="50"/>
      <c r="N1584" s="50"/>
      <c r="T1584" s="50"/>
    </row>
    <row r="1585" spans="12:20" s="48" customFormat="1" hidden="1">
      <c r="L1585" s="50"/>
      <c r="M1585" s="50"/>
      <c r="N1585" s="50"/>
      <c r="T1585" s="50"/>
    </row>
    <row r="1586" spans="12:20" s="48" customFormat="1" hidden="1">
      <c r="L1586" s="50"/>
      <c r="M1586" s="50"/>
      <c r="N1586" s="50"/>
      <c r="T1586" s="50"/>
    </row>
    <row r="1587" spans="12:20" s="48" customFormat="1" hidden="1">
      <c r="L1587" s="50"/>
      <c r="M1587" s="50"/>
      <c r="N1587" s="50"/>
      <c r="T1587" s="50"/>
    </row>
    <row r="1588" spans="12:20" s="48" customFormat="1" hidden="1">
      <c r="L1588" s="50"/>
      <c r="M1588" s="50"/>
      <c r="N1588" s="50"/>
      <c r="T1588" s="50"/>
    </row>
    <row r="1589" spans="12:20" s="48" customFormat="1" hidden="1">
      <c r="L1589" s="50"/>
      <c r="M1589" s="50"/>
      <c r="N1589" s="50"/>
      <c r="T1589" s="50"/>
    </row>
    <row r="1590" spans="12:20" s="48" customFormat="1" hidden="1">
      <c r="L1590" s="50"/>
      <c r="M1590" s="50"/>
      <c r="N1590" s="50"/>
      <c r="T1590" s="50"/>
    </row>
    <row r="1591" spans="12:20" s="48" customFormat="1" hidden="1">
      <c r="L1591" s="50"/>
      <c r="M1591" s="50"/>
      <c r="N1591" s="50"/>
      <c r="T1591" s="50"/>
    </row>
    <row r="1592" spans="12:20" s="48" customFormat="1" hidden="1">
      <c r="L1592" s="50"/>
      <c r="M1592" s="50"/>
      <c r="N1592" s="50"/>
      <c r="T1592" s="50"/>
    </row>
    <row r="1593" spans="12:20" s="48" customFormat="1" hidden="1">
      <c r="L1593" s="50"/>
      <c r="M1593" s="50"/>
      <c r="N1593" s="50"/>
      <c r="T1593" s="50"/>
    </row>
    <row r="1594" spans="12:20" s="48" customFormat="1" hidden="1">
      <c r="L1594" s="50"/>
      <c r="M1594" s="50"/>
      <c r="N1594" s="50"/>
      <c r="T1594" s="50"/>
    </row>
    <row r="1595" spans="12:20" s="48" customFormat="1" hidden="1">
      <c r="L1595" s="50"/>
      <c r="M1595" s="50"/>
      <c r="N1595" s="50"/>
      <c r="T1595" s="50"/>
    </row>
    <row r="1596" spans="12:20" s="48" customFormat="1" hidden="1">
      <c r="L1596" s="50"/>
      <c r="M1596" s="50"/>
      <c r="N1596" s="50"/>
      <c r="T1596" s="50"/>
    </row>
    <row r="1597" spans="12:20" s="48" customFormat="1" hidden="1">
      <c r="L1597" s="50"/>
      <c r="M1597" s="50"/>
      <c r="N1597" s="50"/>
      <c r="T1597" s="50"/>
    </row>
    <row r="1598" spans="12:20" s="48" customFormat="1" hidden="1">
      <c r="L1598" s="50"/>
      <c r="M1598" s="50"/>
      <c r="N1598" s="50"/>
      <c r="T1598" s="50"/>
    </row>
    <row r="1599" spans="12:20" s="48" customFormat="1" hidden="1">
      <c r="L1599" s="50"/>
      <c r="M1599" s="50"/>
      <c r="N1599" s="50"/>
      <c r="T1599" s="50"/>
    </row>
    <row r="1600" spans="12:20" s="48" customFormat="1" hidden="1">
      <c r="L1600" s="50"/>
      <c r="M1600" s="50"/>
      <c r="N1600" s="50"/>
      <c r="T1600" s="50"/>
    </row>
    <row r="1601" spans="12:20" s="48" customFormat="1" hidden="1">
      <c r="L1601" s="50"/>
      <c r="M1601" s="50"/>
      <c r="N1601" s="50"/>
      <c r="T1601" s="50"/>
    </row>
    <row r="1602" spans="12:20" s="48" customFormat="1" hidden="1">
      <c r="L1602" s="50"/>
      <c r="M1602" s="50"/>
      <c r="N1602" s="50"/>
      <c r="T1602" s="50"/>
    </row>
    <row r="1603" spans="12:20" s="48" customFormat="1" hidden="1">
      <c r="L1603" s="50"/>
      <c r="M1603" s="50"/>
      <c r="N1603" s="50"/>
      <c r="T1603" s="50"/>
    </row>
    <row r="1604" spans="12:20" s="48" customFormat="1" hidden="1">
      <c r="L1604" s="50"/>
      <c r="M1604" s="50"/>
      <c r="N1604" s="50"/>
      <c r="T1604" s="50"/>
    </row>
    <row r="1605" spans="12:20" s="48" customFormat="1" hidden="1">
      <c r="L1605" s="50"/>
      <c r="M1605" s="50"/>
      <c r="N1605" s="50"/>
      <c r="T1605" s="50"/>
    </row>
    <row r="1606" spans="12:20" s="48" customFormat="1" hidden="1">
      <c r="L1606" s="50"/>
      <c r="M1606" s="50"/>
      <c r="N1606" s="50"/>
      <c r="T1606" s="50"/>
    </row>
    <row r="1607" spans="12:20" s="48" customFormat="1" hidden="1">
      <c r="L1607" s="50"/>
      <c r="M1607" s="50"/>
      <c r="N1607" s="50"/>
      <c r="T1607" s="50"/>
    </row>
    <row r="1608" spans="12:20" s="48" customFormat="1" hidden="1">
      <c r="L1608" s="50"/>
      <c r="M1608" s="50"/>
      <c r="N1608" s="50"/>
      <c r="T1608" s="50"/>
    </row>
    <row r="1609" spans="12:20" s="48" customFormat="1" hidden="1">
      <c r="L1609" s="50"/>
      <c r="M1609" s="50"/>
      <c r="N1609" s="50"/>
      <c r="T1609" s="50"/>
    </row>
    <row r="1610" spans="12:20" s="48" customFormat="1" hidden="1">
      <c r="L1610" s="50"/>
      <c r="M1610" s="50"/>
      <c r="N1610" s="50"/>
      <c r="T1610" s="50"/>
    </row>
    <row r="1611" spans="12:20" s="48" customFormat="1" hidden="1">
      <c r="L1611" s="50"/>
      <c r="M1611" s="50"/>
      <c r="N1611" s="50"/>
      <c r="T1611" s="50"/>
    </row>
    <row r="1612" spans="12:20" s="48" customFormat="1" hidden="1">
      <c r="L1612" s="50"/>
      <c r="M1612" s="50"/>
      <c r="N1612" s="50"/>
      <c r="T1612" s="50"/>
    </row>
    <row r="1613" spans="12:20" s="48" customFormat="1" hidden="1">
      <c r="L1613" s="50"/>
      <c r="M1613" s="50"/>
      <c r="N1613" s="50"/>
      <c r="T1613" s="50"/>
    </row>
    <row r="1614" spans="12:20" s="48" customFormat="1" hidden="1">
      <c r="L1614" s="50"/>
      <c r="M1614" s="50"/>
      <c r="N1614" s="50"/>
      <c r="T1614" s="50"/>
    </row>
    <row r="1615" spans="12:20" s="48" customFormat="1" hidden="1">
      <c r="L1615" s="50"/>
      <c r="M1615" s="50"/>
      <c r="N1615" s="50"/>
      <c r="T1615" s="50"/>
    </row>
    <row r="1616" spans="12:20" s="48" customFormat="1" hidden="1">
      <c r="L1616" s="50"/>
      <c r="M1616" s="50"/>
      <c r="N1616" s="50"/>
      <c r="T1616" s="50"/>
    </row>
    <row r="1617" spans="12:20" s="48" customFormat="1" hidden="1">
      <c r="L1617" s="50"/>
      <c r="M1617" s="50"/>
      <c r="N1617" s="50"/>
      <c r="T1617" s="50"/>
    </row>
    <row r="1618" spans="12:20" s="48" customFormat="1" hidden="1">
      <c r="L1618" s="50"/>
      <c r="M1618" s="50"/>
      <c r="N1618" s="50"/>
      <c r="T1618" s="50"/>
    </row>
    <row r="1619" spans="12:20" s="48" customFormat="1" hidden="1">
      <c r="L1619" s="50"/>
      <c r="M1619" s="50"/>
      <c r="N1619" s="50"/>
      <c r="T1619" s="50"/>
    </row>
    <row r="1620" spans="12:20" s="48" customFormat="1" hidden="1">
      <c r="L1620" s="50"/>
      <c r="M1620" s="50"/>
      <c r="N1620" s="50"/>
      <c r="T1620" s="50"/>
    </row>
    <row r="1621" spans="12:20" s="48" customFormat="1" hidden="1">
      <c r="L1621" s="50"/>
      <c r="M1621" s="50"/>
      <c r="N1621" s="50"/>
      <c r="T1621" s="50"/>
    </row>
    <row r="1622" spans="12:20" s="48" customFormat="1" hidden="1">
      <c r="L1622" s="50"/>
      <c r="M1622" s="50"/>
      <c r="N1622" s="50"/>
      <c r="T1622" s="50"/>
    </row>
    <row r="1623" spans="12:20" s="48" customFormat="1" hidden="1">
      <c r="L1623" s="50"/>
      <c r="M1623" s="50"/>
      <c r="N1623" s="50"/>
      <c r="T1623" s="50"/>
    </row>
    <row r="1624" spans="12:20" s="48" customFormat="1" hidden="1">
      <c r="L1624" s="50"/>
      <c r="M1624" s="50"/>
      <c r="N1624" s="50"/>
      <c r="T1624" s="50"/>
    </row>
    <row r="1625" spans="12:20" s="48" customFormat="1" hidden="1">
      <c r="L1625" s="50"/>
      <c r="M1625" s="50"/>
      <c r="N1625" s="50"/>
      <c r="T1625" s="50"/>
    </row>
    <row r="1626" spans="12:20" s="48" customFormat="1" hidden="1">
      <c r="L1626" s="50"/>
      <c r="M1626" s="50"/>
      <c r="N1626" s="50"/>
      <c r="T1626" s="50"/>
    </row>
    <row r="1627" spans="12:20" s="48" customFormat="1" hidden="1">
      <c r="L1627" s="50"/>
      <c r="M1627" s="50"/>
      <c r="N1627" s="50"/>
      <c r="T1627" s="50"/>
    </row>
    <row r="1628" spans="12:20" s="48" customFormat="1" hidden="1">
      <c r="L1628" s="50"/>
      <c r="M1628" s="50"/>
      <c r="N1628" s="50"/>
      <c r="T1628" s="50"/>
    </row>
    <row r="1629" spans="12:20" s="48" customFormat="1" hidden="1">
      <c r="L1629" s="50"/>
      <c r="M1629" s="50"/>
      <c r="N1629" s="50"/>
      <c r="T1629" s="50"/>
    </row>
    <row r="1630" spans="12:20" s="48" customFormat="1" hidden="1">
      <c r="L1630" s="50"/>
      <c r="M1630" s="50"/>
      <c r="N1630" s="50"/>
      <c r="T1630" s="50"/>
    </row>
    <row r="1631" spans="12:20" s="48" customFormat="1" hidden="1">
      <c r="L1631" s="50"/>
      <c r="M1631" s="50"/>
      <c r="N1631" s="50"/>
      <c r="T1631" s="50"/>
    </row>
    <row r="1632" spans="12:20" s="48" customFormat="1" hidden="1">
      <c r="L1632" s="50"/>
      <c r="M1632" s="50"/>
      <c r="N1632" s="50"/>
      <c r="T1632" s="50"/>
    </row>
    <row r="1633" spans="12:20" s="48" customFormat="1" hidden="1">
      <c r="L1633" s="50"/>
      <c r="M1633" s="50"/>
      <c r="N1633" s="50"/>
      <c r="T1633" s="50"/>
    </row>
    <row r="1634" spans="12:20" s="48" customFormat="1" hidden="1">
      <c r="L1634" s="50"/>
      <c r="M1634" s="50"/>
      <c r="N1634" s="50"/>
      <c r="T1634" s="50"/>
    </row>
    <row r="1635" spans="12:20" s="48" customFormat="1" hidden="1">
      <c r="L1635" s="50"/>
      <c r="M1635" s="50"/>
      <c r="N1635" s="50"/>
      <c r="T1635" s="50"/>
    </row>
    <row r="1636" spans="12:20" s="48" customFormat="1" hidden="1">
      <c r="L1636" s="50"/>
      <c r="M1636" s="50"/>
      <c r="N1636" s="50"/>
      <c r="T1636" s="50"/>
    </row>
    <row r="1637" spans="12:20" s="48" customFormat="1" hidden="1">
      <c r="L1637" s="50"/>
      <c r="M1637" s="50"/>
      <c r="N1637" s="50"/>
      <c r="T1637" s="50"/>
    </row>
    <row r="1638" spans="12:20" s="48" customFormat="1" hidden="1">
      <c r="L1638" s="50"/>
      <c r="M1638" s="50"/>
      <c r="N1638" s="50"/>
      <c r="T1638" s="50"/>
    </row>
    <row r="1639" spans="12:20" s="48" customFormat="1" hidden="1">
      <c r="L1639" s="50"/>
      <c r="M1639" s="50"/>
      <c r="N1639" s="50"/>
      <c r="T1639" s="50"/>
    </row>
    <row r="1640" spans="12:20" s="48" customFormat="1" hidden="1">
      <c r="L1640" s="50"/>
      <c r="M1640" s="50"/>
      <c r="N1640" s="50"/>
      <c r="T1640" s="50"/>
    </row>
    <row r="1641" spans="12:20" s="48" customFormat="1" hidden="1">
      <c r="L1641" s="50"/>
      <c r="M1641" s="50"/>
      <c r="N1641" s="50"/>
      <c r="T1641" s="50"/>
    </row>
    <row r="1642" spans="12:20" s="48" customFormat="1" hidden="1">
      <c r="L1642" s="50"/>
      <c r="M1642" s="50"/>
      <c r="N1642" s="50"/>
      <c r="T1642" s="50"/>
    </row>
    <row r="1643" spans="12:20" s="48" customFormat="1" hidden="1">
      <c r="L1643" s="50"/>
      <c r="M1643" s="50"/>
      <c r="N1643" s="50"/>
      <c r="T1643" s="50"/>
    </row>
    <row r="1644" spans="12:20" s="48" customFormat="1" hidden="1">
      <c r="L1644" s="50"/>
      <c r="M1644" s="50"/>
      <c r="N1644" s="50"/>
      <c r="T1644" s="50"/>
    </row>
    <row r="1645" spans="12:20" s="48" customFormat="1" hidden="1">
      <c r="L1645" s="50"/>
      <c r="M1645" s="50"/>
      <c r="N1645" s="50"/>
      <c r="T1645" s="50"/>
    </row>
    <row r="1646" spans="12:20" s="48" customFormat="1" hidden="1">
      <c r="L1646" s="50"/>
      <c r="M1646" s="50"/>
      <c r="N1646" s="50"/>
      <c r="T1646" s="50"/>
    </row>
    <row r="1647" spans="12:20" s="48" customFormat="1" hidden="1">
      <c r="L1647" s="50"/>
      <c r="M1647" s="50"/>
      <c r="N1647" s="50"/>
      <c r="T1647" s="50"/>
    </row>
    <row r="1648" spans="12:20" s="48" customFormat="1" hidden="1">
      <c r="L1648" s="50"/>
      <c r="M1648" s="50"/>
      <c r="N1648" s="50"/>
      <c r="T1648" s="50"/>
    </row>
    <row r="1649" spans="12:20" s="48" customFormat="1" hidden="1">
      <c r="L1649" s="50"/>
      <c r="M1649" s="50"/>
      <c r="N1649" s="50"/>
      <c r="T1649" s="50"/>
    </row>
    <row r="1650" spans="12:20" s="48" customFormat="1" hidden="1">
      <c r="L1650" s="50"/>
      <c r="M1650" s="50"/>
      <c r="N1650" s="50"/>
      <c r="T1650" s="50"/>
    </row>
    <row r="1651" spans="12:20" s="48" customFormat="1" hidden="1">
      <c r="L1651" s="50"/>
      <c r="M1651" s="50"/>
      <c r="N1651" s="50"/>
      <c r="T1651" s="50"/>
    </row>
    <row r="1652" spans="12:20" s="48" customFormat="1" hidden="1">
      <c r="L1652" s="50"/>
      <c r="M1652" s="50"/>
      <c r="N1652" s="50"/>
      <c r="T1652" s="50"/>
    </row>
    <row r="1653" spans="12:20" s="48" customFormat="1" hidden="1">
      <c r="L1653" s="50"/>
      <c r="M1653" s="50"/>
      <c r="N1653" s="50"/>
      <c r="T1653" s="50"/>
    </row>
    <row r="1654" spans="12:20" s="48" customFormat="1" hidden="1">
      <c r="L1654" s="50"/>
      <c r="M1654" s="50"/>
      <c r="N1654" s="50"/>
      <c r="T1654" s="50"/>
    </row>
    <row r="1655" spans="12:20" s="48" customFormat="1" hidden="1">
      <c r="L1655" s="50"/>
      <c r="M1655" s="50"/>
      <c r="N1655" s="50"/>
      <c r="T1655" s="50"/>
    </row>
    <row r="1656" spans="12:20" s="48" customFormat="1" hidden="1">
      <c r="L1656" s="50"/>
      <c r="M1656" s="50"/>
      <c r="N1656" s="50"/>
      <c r="T1656" s="50"/>
    </row>
    <row r="1657" spans="12:20" s="48" customFormat="1" hidden="1">
      <c r="L1657" s="50"/>
      <c r="M1657" s="50"/>
      <c r="N1657" s="50"/>
      <c r="T1657" s="50"/>
    </row>
    <row r="1658" spans="12:20" s="48" customFormat="1" hidden="1">
      <c r="L1658" s="50"/>
      <c r="M1658" s="50"/>
      <c r="N1658" s="50"/>
      <c r="T1658" s="50"/>
    </row>
    <row r="1659" spans="12:20" s="48" customFormat="1" hidden="1">
      <c r="L1659" s="50"/>
      <c r="M1659" s="50"/>
      <c r="N1659" s="50"/>
      <c r="T1659" s="50"/>
    </row>
    <row r="1660" spans="12:20" s="48" customFormat="1" hidden="1">
      <c r="L1660" s="50"/>
      <c r="M1660" s="50"/>
      <c r="N1660" s="50"/>
      <c r="T1660" s="50"/>
    </row>
    <row r="1661" spans="12:20" s="48" customFormat="1" hidden="1">
      <c r="L1661" s="50"/>
      <c r="M1661" s="50"/>
      <c r="N1661" s="50"/>
      <c r="T1661" s="50"/>
    </row>
    <row r="1662" spans="12:20" s="48" customFormat="1" hidden="1">
      <c r="L1662" s="50"/>
      <c r="M1662" s="50"/>
      <c r="N1662" s="50"/>
      <c r="T1662" s="50"/>
    </row>
    <row r="1663" spans="12:20" s="48" customFormat="1" hidden="1">
      <c r="L1663" s="50"/>
      <c r="M1663" s="50"/>
      <c r="N1663" s="50"/>
      <c r="T1663" s="50"/>
    </row>
    <row r="1664" spans="12:20" s="48" customFormat="1" hidden="1">
      <c r="L1664" s="50"/>
      <c r="M1664" s="50"/>
      <c r="N1664" s="50"/>
      <c r="T1664" s="50"/>
    </row>
    <row r="1665" spans="12:20" s="48" customFormat="1" hidden="1">
      <c r="L1665" s="50"/>
      <c r="M1665" s="50"/>
      <c r="N1665" s="50"/>
      <c r="T1665" s="50"/>
    </row>
    <row r="1666" spans="12:20" s="48" customFormat="1" hidden="1">
      <c r="L1666" s="50"/>
      <c r="M1666" s="50"/>
      <c r="N1666" s="50"/>
      <c r="T1666" s="50"/>
    </row>
    <row r="1667" spans="12:20" s="48" customFormat="1" hidden="1">
      <c r="L1667" s="50"/>
      <c r="M1667" s="50"/>
      <c r="N1667" s="50"/>
      <c r="T1667" s="50"/>
    </row>
    <row r="1668" spans="12:20" s="48" customFormat="1" hidden="1">
      <c r="L1668" s="50"/>
      <c r="M1668" s="50"/>
      <c r="N1668" s="50"/>
      <c r="T1668" s="50"/>
    </row>
    <row r="1669" spans="12:20" s="48" customFormat="1" hidden="1">
      <c r="L1669" s="50"/>
      <c r="M1669" s="50"/>
      <c r="N1669" s="50"/>
      <c r="T1669" s="50"/>
    </row>
    <row r="1670" spans="12:20" s="48" customFormat="1" hidden="1">
      <c r="L1670" s="50"/>
      <c r="M1670" s="50"/>
      <c r="N1670" s="50"/>
      <c r="T1670" s="50"/>
    </row>
    <row r="1671" spans="12:20" s="48" customFormat="1" hidden="1">
      <c r="L1671" s="50"/>
      <c r="M1671" s="50"/>
      <c r="N1671" s="50"/>
      <c r="T1671" s="50"/>
    </row>
    <row r="1672" spans="12:20" s="48" customFormat="1" hidden="1">
      <c r="L1672" s="50"/>
      <c r="M1672" s="50"/>
      <c r="N1672" s="50"/>
      <c r="T1672" s="50"/>
    </row>
    <row r="1673" spans="12:20" s="48" customFormat="1" hidden="1">
      <c r="L1673" s="50"/>
      <c r="M1673" s="50"/>
      <c r="N1673" s="50"/>
      <c r="T1673" s="50"/>
    </row>
    <row r="1674" spans="12:20" s="48" customFormat="1" hidden="1">
      <c r="L1674" s="50"/>
      <c r="M1674" s="50"/>
      <c r="N1674" s="50"/>
      <c r="T1674" s="50"/>
    </row>
    <row r="1675" spans="12:20" s="48" customFormat="1" hidden="1">
      <c r="L1675" s="50"/>
      <c r="M1675" s="50"/>
      <c r="N1675" s="50"/>
      <c r="T1675" s="50"/>
    </row>
    <row r="1676" spans="12:20" s="48" customFormat="1" hidden="1">
      <c r="L1676" s="50"/>
      <c r="M1676" s="50"/>
      <c r="N1676" s="50"/>
      <c r="T1676" s="50"/>
    </row>
    <row r="1677" spans="12:20" s="48" customFormat="1" hidden="1">
      <c r="L1677" s="50"/>
      <c r="M1677" s="50"/>
      <c r="N1677" s="50"/>
      <c r="T1677" s="50"/>
    </row>
    <row r="1678" spans="12:20" s="48" customFormat="1" hidden="1">
      <c r="L1678" s="50"/>
      <c r="M1678" s="50"/>
      <c r="N1678" s="50"/>
      <c r="T1678" s="50"/>
    </row>
    <row r="1679" spans="12:20" s="48" customFormat="1" hidden="1">
      <c r="L1679" s="50"/>
      <c r="M1679" s="50"/>
      <c r="N1679" s="50"/>
      <c r="T1679" s="50"/>
    </row>
    <row r="1680" spans="12:20" s="48" customFormat="1" hidden="1">
      <c r="L1680" s="50"/>
      <c r="M1680" s="50"/>
      <c r="N1680" s="50"/>
      <c r="T1680" s="50"/>
    </row>
    <row r="1681" spans="12:20" s="48" customFormat="1" hidden="1">
      <c r="L1681" s="50"/>
      <c r="M1681" s="50"/>
      <c r="N1681" s="50"/>
      <c r="T1681" s="50"/>
    </row>
    <row r="1682" spans="12:20" s="48" customFormat="1" hidden="1">
      <c r="L1682" s="50"/>
      <c r="M1682" s="50"/>
      <c r="N1682" s="50"/>
      <c r="T1682" s="50"/>
    </row>
    <row r="1683" spans="12:20" s="48" customFormat="1" hidden="1">
      <c r="L1683" s="50"/>
      <c r="M1683" s="50"/>
      <c r="N1683" s="50"/>
      <c r="T1683" s="50"/>
    </row>
    <row r="1684" spans="12:20" s="48" customFormat="1" hidden="1">
      <c r="L1684" s="50"/>
      <c r="M1684" s="50"/>
      <c r="N1684" s="50"/>
      <c r="T1684" s="50"/>
    </row>
    <row r="1685" spans="12:20" s="48" customFormat="1" hidden="1">
      <c r="L1685" s="50"/>
      <c r="M1685" s="50"/>
      <c r="N1685" s="50"/>
      <c r="T1685" s="50"/>
    </row>
    <row r="1686" spans="12:20" s="48" customFormat="1" hidden="1">
      <c r="L1686" s="50"/>
      <c r="M1686" s="50"/>
      <c r="N1686" s="50"/>
      <c r="T1686" s="50"/>
    </row>
    <row r="1687" spans="12:20" s="48" customFormat="1" hidden="1">
      <c r="L1687" s="50"/>
      <c r="M1687" s="50"/>
      <c r="N1687" s="50"/>
      <c r="T1687" s="50"/>
    </row>
    <row r="1688" spans="12:20" s="48" customFormat="1" hidden="1">
      <c r="L1688" s="50"/>
      <c r="M1688" s="50"/>
      <c r="N1688" s="50"/>
      <c r="T1688" s="50"/>
    </row>
    <row r="1689" spans="12:20" s="48" customFormat="1" hidden="1">
      <c r="L1689" s="50"/>
      <c r="M1689" s="50"/>
      <c r="N1689" s="50"/>
      <c r="T1689" s="50"/>
    </row>
    <row r="1690" spans="12:20" s="48" customFormat="1" hidden="1">
      <c r="L1690" s="50"/>
      <c r="M1690" s="50"/>
      <c r="N1690" s="50"/>
      <c r="T1690" s="50"/>
    </row>
    <row r="1691" spans="12:20" s="48" customFormat="1" hidden="1">
      <c r="L1691" s="50"/>
      <c r="M1691" s="50"/>
      <c r="N1691" s="50"/>
      <c r="T1691" s="50"/>
    </row>
    <row r="1692" spans="12:20" s="48" customFormat="1" hidden="1">
      <c r="L1692" s="50"/>
      <c r="M1692" s="50"/>
      <c r="N1692" s="50"/>
      <c r="T1692" s="50"/>
    </row>
    <row r="1693" spans="12:20" s="48" customFormat="1" hidden="1">
      <c r="L1693" s="50"/>
      <c r="M1693" s="50"/>
      <c r="N1693" s="50"/>
      <c r="T1693" s="50"/>
    </row>
    <row r="1694" spans="12:20" s="48" customFormat="1" hidden="1">
      <c r="L1694" s="50"/>
      <c r="M1694" s="50"/>
      <c r="N1694" s="50"/>
      <c r="T1694" s="50"/>
    </row>
    <row r="1695" spans="12:20" s="48" customFormat="1" hidden="1">
      <c r="L1695" s="50"/>
      <c r="M1695" s="50"/>
      <c r="N1695" s="50"/>
      <c r="T1695" s="50"/>
    </row>
    <row r="1696" spans="12:20" s="48" customFormat="1" hidden="1">
      <c r="L1696" s="50"/>
      <c r="M1696" s="50"/>
      <c r="N1696" s="50"/>
      <c r="T1696" s="50"/>
    </row>
    <row r="1697" spans="12:20" s="48" customFormat="1" hidden="1">
      <c r="L1697" s="50"/>
      <c r="M1697" s="50"/>
      <c r="N1697" s="50"/>
      <c r="T1697" s="50"/>
    </row>
    <row r="1698" spans="12:20" s="48" customFormat="1" hidden="1">
      <c r="L1698" s="50"/>
      <c r="M1698" s="50"/>
      <c r="N1698" s="50"/>
      <c r="T1698" s="50"/>
    </row>
    <row r="1699" spans="12:20" s="48" customFormat="1" hidden="1">
      <c r="L1699" s="50"/>
      <c r="M1699" s="50"/>
      <c r="N1699" s="50"/>
      <c r="T1699" s="50"/>
    </row>
    <row r="1700" spans="12:20" s="48" customFormat="1" hidden="1">
      <c r="L1700" s="50"/>
      <c r="M1700" s="50"/>
      <c r="N1700" s="50"/>
      <c r="T1700" s="50"/>
    </row>
    <row r="1701" spans="12:20" s="48" customFormat="1" hidden="1">
      <c r="L1701" s="50"/>
      <c r="M1701" s="50"/>
      <c r="N1701" s="50"/>
      <c r="T1701" s="50"/>
    </row>
    <row r="1702" spans="12:20" s="48" customFormat="1" hidden="1">
      <c r="L1702" s="50"/>
      <c r="M1702" s="50"/>
      <c r="N1702" s="50"/>
      <c r="T1702" s="50"/>
    </row>
    <row r="1703" spans="12:20" s="48" customFormat="1" hidden="1">
      <c r="L1703" s="50"/>
      <c r="M1703" s="50"/>
      <c r="N1703" s="50"/>
      <c r="T1703" s="50"/>
    </row>
    <row r="1704" spans="12:20" s="48" customFormat="1" hidden="1">
      <c r="L1704" s="50"/>
      <c r="M1704" s="50"/>
      <c r="N1704" s="50"/>
      <c r="T1704" s="50"/>
    </row>
    <row r="1705" spans="12:20" s="48" customFormat="1" hidden="1">
      <c r="L1705" s="50"/>
      <c r="M1705" s="50"/>
      <c r="N1705" s="50"/>
      <c r="T1705" s="50"/>
    </row>
    <row r="1706" spans="12:20" s="48" customFormat="1" hidden="1">
      <c r="L1706" s="50"/>
      <c r="M1706" s="50"/>
      <c r="N1706" s="50"/>
      <c r="T1706" s="50"/>
    </row>
    <row r="1707" spans="12:20" s="48" customFormat="1" hidden="1">
      <c r="L1707" s="50"/>
      <c r="M1707" s="50"/>
      <c r="N1707" s="50"/>
      <c r="T1707" s="50"/>
    </row>
    <row r="1708" spans="12:20" s="48" customFormat="1" hidden="1">
      <c r="L1708" s="50"/>
      <c r="M1708" s="50"/>
      <c r="N1708" s="50"/>
      <c r="T1708" s="50"/>
    </row>
    <row r="1709" spans="12:20" s="48" customFormat="1" hidden="1">
      <c r="L1709" s="50"/>
      <c r="M1709" s="50"/>
      <c r="N1709" s="50"/>
      <c r="T1709" s="50"/>
    </row>
    <row r="1710" spans="12:20" s="48" customFormat="1" hidden="1">
      <c r="L1710" s="50"/>
      <c r="M1710" s="50"/>
      <c r="N1710" s="50"/>
      <c r="T1710" s="50"/>
    </row>
    <row r="1711" spans="12:20" s="48" customFormat="1" hidden="1">
      <c r="L1711" s="50"/>
      <c r="M1711" s="50"/>
      <c r="N1711" s="50"/>
      <c r="T1711" s="50"/>
    </row>
    <row r="1712" spans="12:20" s="48" customFormat="1" hidden="1">
      <c r="L1712" s="50"/>
      <c r="M1712" s="50"/>
      <c r="N1712" s="50"/>
      <c r="T1712" s="50"/>
    </row>
    <row r="1713" spans="12:20" s="48" customFormat="1" hidden="1">
      <c r="L1713" s="50"/>
      <c r="M1713" s="50"/>
      <c r="N1713" s="50"/>
      <c r="T1713" s="50"/>
    </row>
    <row r="1714" spans="12:20" s="48" customFormat="1" hidden="1">
      <c r="L1714" s="50"/>
      <c r="M1714" s="50"/>
      <c r="N1714" s="50"/>
      <c r="T1714" s="50"/>
    </row>
    <row r="1715" spans="12:20" s="48" customFormat="1" hidden="1">
      <c r="L1715" s="50"/>
      <c r="M1715" s="50"/>
      <c r="N1715" s="50"/>
      <c r="T1715" s="50"/>
    </row>
    <row r="1716" spans="12:20" s="48" customFormat="1" hidden="1">
      <c r="L1716" s="50"/>
      <c r="M1716" s="50"/>
      <c r="N1716" s="50"/>
      <c r="T1716" s="50"/>
    </row>
    <row r="1717" spans="12:20" s="48" customFormat="1" hidden="1">
      <c r="L1717" s="50"/>
      <c r="M1717" s="50"/>
      <c r="N1717" s="50"/>
      <c r="T1717" s="50"/>
    </row>
    <row r="1718" spans="12:20" s="48" customFormat="1" hidden="1">
      <c r="L1718" s="50"/>
      <c r="M1718" s="50"/>
      <c r="N1718" s="50"/>
      <c r="T1718" s="50"/>
    </row>
    <row r="1719" spans="12:20" s="48" customFormat="1" hidden="1">
      <c r="L1719" s="50"/>
      <c r="M1719" s="50"/>
      <c r="N1719" s="50"/>
      <c r="T1719" s="50"/>
    </row>
    <row r="1720" spans="12:20" s="48" customFormat="1" hidden="1">
      <c r="L1720" s="50"/>
      <c r="M1720" s="50"/>
      <c r="N1720" s="50"/>
      <c r="T1720" s="50"/>
    </row>
    <row r="1721" spans="12:20" s="48" customFormat="1" hidden="1">
      <c r="L1721" s="50"/>
      <c r="M1721" s="50"/>
      <c r="N1721" s="50"/>
      <c r="T1721" s="50"/>
    </row>
    <row r="1722" spans="12:20" s="48" customFormat="1" hidden="1">
      <c r="L1722" s="50"/>
      <c r="M1722" s="50"/>
      <c r="N1722" s="50"/>
      <c r="T1722" s="50"/>
    </row>
    <row r="1723" spans="12:20" s="48" customFormat="1" hidden="1">
      <c r="L1723" s="50"/>
      <c r="M1723" s="50"/>
      <c r="N1723" s="50"/>
      <c r="T1723" s="50"/>
    </row>
    <row r="1724" spans="12:20" s="48" customFormat="1" hidden="1">
      <c r="L1724" s="50"/>
      <c r="M1724" s="50"/>
      <c r="N1724" s="50"/>
      <c r="T1724" s="50"/>
    </row>
    <row r="1725" spans="12:20" s="48" customFormat="1" hidden="1">
      <c r="L1725" s="50"/>
      <c r="M1725" s="50"/>
      <c r="N1725" s="50"/>
      <c r="T1725" s="50"/>
    </row>
    <row r="1726" spans="12:20" s="48" customFormat="1" hidden="1">
      <c r="L1726" s="50"/>
      <c r="M1726" s="50"/>
      <c r="N1726" s="50"/>
      <c r="T1726" s="50"/>
    </row>
    <row r="1727" spans="12:20" s="48" customFormat="1" hidden="1">
      <c r="L1727" s="50"/>
      <c r="M1727" s="50"/>
      <c r="N1727" s="50"/>
      <c r="T1727" s="50"/>
    </row>
    <row r="1728" spans="12:20" s="48" customFormat="1" hidden="1">
      <c r="L1728" s="50"/>
      <c r="M1728" s="50"/>
      <c r="N1728" s="50"/>
      <c r="T1728" s="50"/>
    </row>
    <row r="1729" spans="12:20" s="48" customFormat="1" hidden="1">
      <c r="L1729" s="50"/>
      <c r="M1729" s="50"/>
      <c r="N1729" s="50"/>
      <c r="T1729" s="50"/>
    </row>
    <row r="1730" spans="12:20" s="48" customFormat="1" hidden="1">
      <c r="L1730" s="50"/>
      <c r="M1730" s="50"/>
      <c r="N1730" s="50"/>
      <c r="T1730" s="50"/>
    </row>
    <row r="1731" spans="12:20" s="48" customFormat="1" hidden="1">
      <c r="L1731" s="50"/>
      <c r="M1731" s="50"/>
      <c r="N1731" s="50"/>
      <c r="T1731" s="50"/>
    </row>
    <row r="1732" spans="12:20" s="48" customFormat="1" hidden="1">
      <c r="L1732" s="50"/>
      <c r="M1732" s="50"/>
      <c r="N1732" s="50"/>
      <c r="T1732" s="50"/>
    </row>
    <row r="1733" spans="12:20" s="48" customFormat="1" hidden="1">
      <c r="L1733" s="50"/>
      <c r="M1733" s="50"/>
      <c r="N1733" s="50"/>
      <c r="T1733" s="50"/>
    </row>
    <row r="1734" spans="12:20" s="48" customFormat="1" hidden="1">
      <c r="L1734" s="50"/>
      <c r="M1734" s="50"/>
      <c r="N1734" s="50"/>
      <c r="T1734" s="50"/>
    </row>
    <row r="1735" spans="12:20" s="48" customFormat="1" hidden="1">
      <c r="L1735" s="50"/>
      <c r="M1735" s="50"/>
      <c r="N1735" s="50"/>
      <c r="T1735" s="50"/>
    </row>
    <row r="1736" spans="12:20" s="48" customFormat="1" hidden="1">
      <c r="L1736" s="50"/>
      <c r="M1736" s="50"/>
      <c r="N1736" s="50"/>
      <c r="T1736" s="50"/>
    </row>
    <row r="1737" spans="12:20" s="48" customFormat="1" hidden="1">
      <c r="L1737" s="50"/>
      <c r="M1737" s="50"/>
      <c r="N1737" s="50"/>
      <c r="T1737" s="50"/>
    </row>
    <row r="1738" spans="12:20" s="48" customFormat="1" hidden="1">
      <c r="L1738" s="50"/>
      <c r="M1738" s="50"/>
      <c r="N1738" s="50"/>
      <c r="T1738" s="50"/>
    </row>
    <row r="1739" spans="12:20" s="48" customFormat="1" hidden="1">
      <c r="L1739" s="50"/>
      <c r="M1739" s="50"/>
      <c r="N1739" s="50"/>
      <c r="T1739" s="50"/>
    </row>
    <row r="1740" spans="12:20" s="48" customFormat="1" hidden="1">
      <c r="L1740" s="50"/>
      <c r="M1740" s="50"/>
      <c r="N1740" s="50"/>
      <c r="T1740" s="50"/>
    </row>
    <row r="1741" spans="12:20" s="48" customFormat="1" hidden="1">
      <c r="L1741" s="50"/>
      <c r="M1741" s="50"/>
      <c r="N1741" s="50"/>
      <c r="T1741" s="50"/>
    </row>
    <row r="1742" spans="12:20" s="48" customFormat="1" hidden="1">
      <c r="L1742" s="50"/>
      <c r="M1742" s="50"/>
      <c r="N1742" s="50"/>
      <c r="T1742" s="50"/>
    </row>
    <row r="1743" spans="12:20" s="48" customFormat="1" hidden="1">
      <c r="L1743" s="50"/>
      <c r="M1743" s="50"/>
      <c r="N1743" s="50"/>
      <c r="T1743" s="50"/>
    </row>
    <row r="1744" spans="12:20" s="48" customFormat="1" hidden="1">
      <c r="L1744" s="50"/>
      <c r="M1744" s="50"/>
      <c r="N1744" s="50"/>
      <c r="T1744" s="50"/>
    </row>
    <row r="1745" spans="12:20" s="48" customFormat="1" hidden="1">
      <c r="L1745" s="50"/>
      <c r="M1745" s="50"/>
      <c r="N1745" s="50"/>
      <c r="T1745" s="50"/>
    </row>
    <row r="1746" spans="12:20" s="48" customFormat="1" hidden="1">
      <c r="L1746" s="50"/>
      <c r="M1746" s="50"/>
      <c r="N1746" s="50"/>
      <c r="T1746" s="50"/>
    </row>
    <row r="1747" spans="12:20" s="48" customFormat="1" hidden="1">
      <c r="L1747" s="50"/>
      <c r="M1747" s="50"/>
      <c r="N1747" s="50"/>
      <c r="T1747" s="50"/>
    </row>
    <row r="1748" spans="12:20" s="48" customFormat="1" hidden="1">
      <c r="L1748" s="50"/>
      <c r="M1748" s="50"/>
      <c r="N1748" s="50"/>
      <c r="T1748" s="50"/>
    </row>
    <row r="1749" spans="12:20" s="48" customFormat="1" hidden="1">
      <c r="L1749" s="50"/>
      <c r="M1749" s="50"/>
      <c r="N1749" s="50"/>
      <c r="T1749" s="50"/>
    </row>
    <row r="1750" spans="12:20" s="48" customFormat="1" hidden="1">
      <c r="L1750" s="50"/>
      <c r="M1750" s="50"/>
      <c r="N1750" s="50"/>
      <c r="T1750" s="50"/>
    </row>
    <row r="1751" spans="12:20" s="48" customFormat="1" hidden="1">
      <c r="L1751" s="50"/>
      <c r="M1751" s="50"/>
      <c r="N1751" s="50"/>
      <c r="T1751" s="50"/>
    </row>
    <row r="1752" spans="12:20" s="48" customFormat="1" hidden="1">
      <c r="L1752" s="50"/>
      <c r="M1752" s="50"/>
      <c r="N1752" s="50"/>
      <c r="T1752" s="50"/>
    </row>
    <row r="1753" spans="12:20" s="48" customFormat="1" hidden="1">
      <c r="L1753" s="50"/>
      <c r="M1753" s="50"/>
      <c r="N1753" s="50"/>
      <c r="T1753" s="50"/>
    </row>
    <row r="1754" spans="12:20" s="48" customFormat="1" hidden="1">
      <c r="L1754" s="50"/>
      <c r="M1754" s="50"/>
      <c r="N1754" s="50"/>
      <c r="T1754" s="50"/>
    </row>
    <row r="1755" spans="12:20" s="48" customFormat="1" hidden="1">
      <c r="L1755" s="50"/>
      <c r="M1755" s="50"/>
      <c r="N1755" s="50"/>
      <c r="T1755" s="50"/>
    </row>
    <row r="1756" spans="12:20" s="48" customFormat="1" hidden="1">
      <c r="L1756" s="50"/>
      <c r="M1756" s="50"/>
      <c r="N1756" s="50"/>
      <c r="T1756" s="50"/>
    </row>
    <row r="1757" spans="12:20" s="48" customFormat="1" hidden="1">
      <c r="L1757" s="50"/>
      <c r="M1757" s="50"/>
      <c r="N1757" s="50"/>
      <c r="T1757" s="50"/>
    </row>
    <row r="1758" spans="12:20" s="48" customFormat="1" hidden="1">
      <c r="L1758" s="50"/>
      <c r="M1758" s="50"/>
      <c r="N1758" s="50"/>
      <c r="T1758" s="50"/>
    </row>
    <row r="1759" spans="12:20" s="48" customFormat="1" hidden="1">
      <c r="L1759" s="50"/>
      <c r="M1759" s="50"/>
      <c r="N1759" s="50"/>
      <c r="T1759" s="50"/>
    </row>
    <row r="1760" spans="12:20" s="48" customFormat="1" hidden="1">
      <c r="L1760" s="50"/>
      <c r="M1760" s="50"/>
      <c r="N1760" s="50"/>
      <c r="T1760" s="50"/>
    </row>
    <row r="1761" spans="12:20" s="48" customFormat="1" hidden="1">
      <c r="L1761" s="50"/>
      <c r="M1761" s="50"/>
      <c r="N1761" s="50"/>
      <c r="T1761" s="50"/>
    </row>
    <row r="1762" spans="12:20" s="48" customFormat="1" hidden="1">
      <c r="L1762" s="50"/>
      <c r="M1762" s="50"/>
      <c r="N1762" s="50"/>
      <c r="T1762" s="50"/>
    </row>
    <row r="1763" spans="12:20" s="48" customFormat="1" hidden="1">
      <c r="L1763" s="50"/>
      <c r="M1763" s="50"/>
      <c r="N1763" s="50"/>
      <c r="T1763" s="50"/>
    </row>
    <row r="1764" spans="12:20" s="48" customFormat="1" hidden="1">
      <c r="L1764" s="50"/>
      <c r="M1764" s="50"/>
      <c r="N1764" s="50"/>
      <c r="T1764" s="50"/>
    </row>
    <row r="1765" spans="12:20" s="48" customFormat="1" hidden="1">
      <c r="L1765" s="50"/>
      <c r="M1765" s="50"/>
      <c r="N1765" s="50"/>
      <c r="T1765" s="50"/>
    </row>
    <row r="1766" spans="12:20" s="48" customFormat="1" hidden="1">
      <c r="L1766" s="50"/>
      <c r="M1766" s="50"/>
      <c r="N1766" s="50"/>
      <c r="T1766" s="50"/>
    </row>
    <row r="1767" spans="12:20" s="48" customFormat="1" hidden="1">
      <c r="L1767" s="50"/>
      <c r="M1767" s="50"/>
      <c r="N1767" s="50"/>
      <c r="T1767" s="50"/>
    </row>
    <row r="1768" spans="12:20" s="48" customFormat="1" hidden="1">
      <c r="L1768" s="50"/>
      <c r="M1768" s="50"/>
      <c r="N1768" s="50"/>
      <c r="T1768" s="50"/>
    </row>
    <row r="1769" spans="12:20" s="48" customFormat="1" hidden="1">
      <c r="L1769" s="50"/>
      <c r="M1769" s="50"/>
      <c r="N1769" s="50"/>
      <c r="T1769" s="50"/>
    </row>
    <row r="1770" spans="12:20" s="48" customFormat="1" hidden="1">
      <c r="L1770" s="50"/>
      <c r="M1770" s="50"/>
      <c r="N1770" s="50"/>
      <c r="T1770" s="50"/>
    </row>
    <row r="1771" spans="12:20" s="48" customFormat="1" hidden="1">
      <c r="L1771" s="50"/>
      <c r="M1771" s="50"/>
      <c r="N1771" s="50"/>
      <c r="T1771" s="50"/>
    </row>
    <row r="1772" spans="12:20" s="48" customFormat="1" hidden="1">
      <c r="L1772" s="50"/>
      <c r="M1772" s="50"/>
      <c r="N1772" s="50"/>
      <c r="T1772" s="50"/>
    </row>
    <row r="1773" spans="12:20" s="48" customFormat="1" hidden="1">
      <c r="L1773" s="50"/>
      <c r="M1773" s="50"/>
      <c r="N1773" s="50"/>
      <c r="T1773" s="50"/>
    </row>
    <row r="1774" spans="12:20" s="48" customFormat="1" hidden="1">
      <c r="L1774" s="50"/>
      <c r="M1774" s="50"/>
      <c r="N1774" s="50"/>
      <c r="T1774" s="50"/>
    </row>
    <row r="1775" spans="12:20" s="48" customFormat="1" hidden="1">
      <c r="L1775" s="50"/>
      <c r="M1775" s="50"/>
      <c r="N1775" s="50"/>
      <c r="T1775" s="50"/>
    </row>
    <row r="1776" spans="12:20" s="48" customFormat="1" hidden="1">
      <c r="L1776" s="50"/>
      <c r="M1776" s="50"/>
      <c r="N1776" s="50"/>
      <c r="T1776" s="50"/>
    </row>
    <row r="1777" spans="12:20" s="48" customFormat="1" hidden="1">
      <c r="L1777" s="50"/>
      <c r="M1777" s="50"/>
      <c r="N1777" s="50"/>
      <c r="T1777" s="50"/>
    </row>
    <row r="1778" spans="12:20" s="48" customFormat="1" hidden="1">
      <c r="L1778" s="50"/>
      <c r="M1778" s="50"/>
      <c r="N1778" s="50"/>
      <c r="T1778" s="50"/>
    </row>
    <row r="1779" spans="12:20" s="48" customFormat="1" hidden="1">
      <c r="L1779" s="50"/>
      <c r="M1779" s="50"/>
      <c r="N1779" s="50"/>
      <c r="T1779" s="50"/>
    </row>
    <row r="1780" spans="12:20" s="48" customFormat="1" hidden="1">
      <c r="L1780" s="50"/>
      <c r="M1780" s="50"/>
      <c r="N1780" s="50"/>
      <c r="T1780" s="50"/>
    </row>
    <row r="1781" spans="12:20" s="48" customFormat="1" hidden="1">
      <c r="L1781" s="50"/>
      <c r="M1781" s="50"/>
      <c r="N1781" s="50"/>
      <c r="T1781" s="50"/>
    </row>
    <row r="1782" spans="12:20" s="48" customFormat="1" hidden="1">
      <c r="L1782" s="50"/>
      <c r="M1782" s="50"/>
      <c r="N1782" s="50"/>
      <c r="T1782" s="50"/>
    </row>
    <row r="1783" spans="12:20" s="48" customFormat="1" hidden="1">
      <c r="L1783" s="50"/>
      <c r="M1783" s="50"/>
      <c r="N1783" s="50"/>
      <c r="T1783" s="50"/>
    </row>
    <row r="1784" spans="12:20" s="48" customFormat="1" hidden="1">
      <c r="L1784" s="50"/>
      <c r="M1784" s="50"/>
      <c r="N1784" s="50"/>
      <c r="T1784" s="50"/>
    </row>
    <row r="1785" spans="12:20" s="48" customFormat="1" hidden="1">
      <c r="L1785" s="50"/>
      <c r="M1785" s="50"/>
      <c r="N1785" s="50"/>
      <c r="T1785" s="50"/>
    </row>
    <row r="1786" spans="12:20" s="48" customFormat="1" hidden="1">
      <c r="L1786" s="50"/>
      <c r="M1786" s="50"/>
      <c r="N1786" s="50"/>
      <c r="T1786" s="50"/>
    </row>
    <row r="1787" spans="12:20" s="48" customFormat="1" hidden="1">
      <c r="L1787" s="50"/>
      <c r="M1787" s="50"/>
      <c r="N1787" s="50"/>
      <c r="T1787" s="50"/>
    </row>
    <row r="1788" spans="12:20" s="48" customFormat="1" hidden="1">
      <c r="L1788" s="50"/>
      <c r="M1788" s="50"/>
      <c r="N1788" s="50"/>
      <c r="T1788" s="50"/>
    </row>
    <row r="1789" spans="12:20" s="48" customFormat="1" hidden="1">
      <c r="L1789" s="50"/>
      <c r="M1789" s="50"/>
      <c r="N1789" s="50"/>
      <c r="T1789" s="50"/>
    </row>
    <row r="1790" spans="12:20" s="48" customFormat="1" hidden="1">
      <c r="L1790" s="50"/>
      <c r="M1790" s="50"/>
      <c r="N1790" s="50"/>
      <c r="T1790" s="50"/>
    </row>
    <row r="1791" spans="12:20" s="48" customFormat="1" hidden="1">
      <c r="L1791" s="50"/>
      <c r="M1791" s="50"/>
      <c r="N1791" s="50"/>
      <c r="T1791" s="50"/>
    </row>
    <row r="1792" spans="12:20" s="48" customFormat="1" hidden="1">
      <c r="L1792" s="50"/>
      <c r="M1792" s="50"/>
      <c r="N1792" s="50"/>
      <c r="T1792" s="50"/>
    </row>
    <row r="1793" spans="12:20" s="48" customFormat="1" hidden="1">
      <c r="L1793" s="50"/>
      <c r="M1793" s="50"/>
      <c r="N1793" s="50"/>
      <c r="T1793" s="50"/>
    </row>
    <row r="1794" spans="12:20" s="48" customFormat="1" hidden="1">
      <c r="L1794" s="50"/>
      <c r="M1794" s="50"/>
      <c r="N1794" s="50"/>
      <c r="T1794" s="50"/>
    </row>
    <row r="1795" spans="12:20" s="48" customFormat="1" hidden="1">
      <c r="L1795" s="50"/>
      <c r="M1795" s="50"/>
      <c r="N1795" s="50"/>
      <c r="T1795" s="50"/>
    </row>
    <row r="1796" spans="12:20" s="48" customFormat="1" hidden="1">
      <c r="L1796" s="50"/>
      <c r="M1796" s="50"/>
      <c r="N1796" s="50"/>
      <c r="T1796" s="50"/>
    </row>
    <row r="1797" spans="12:20" s="48" customFormat="1" hidden="1">
      <c r="L1797" s="50"/>
      <c r="M1797" s="50"/>
      <c r="N1797" s="50"/>
      <c r="T1797" s="50"/>
    </row>
    <row r="1798" spans="12:20" s="48" customFormat="1" hidden="1">
      <c r="L1798" s="50"/>
      <c r="M1798" s="50"/>
      <c r="N1798" s="50"/>
      <c r="T1798" s="50"/>
    </row>
    <row r="1799" spans="12:20" s="48" customFormat="1" hidden="1">
      <c r="L1799" s="50"/>
      <c r="M1799" s="50"/>
      <c r="N1799" s="50"/>
      <c r="T1799" s="50"/>
    </row>
    <row r="1800" spans="12:20" s="48" customFormat="1" hidden="1">
      <c r="L1800" s="50"/>
      <c r="M1800" s="50"/>
      <c r="N1800" s="50"/>
      <c r="T1800" s="50"/>
    </row>
    <row r="1801" spans="12:20" s="48" customFormat="1" hidden="1">
      <c r="L1801" s="50"/>
      <c r="M1801" s="50"/>
      <c r="N1801" s="50"/>
      <c r="T1801" s="50"/>
    </row>
    <row r="1802" spans="12:20" s="48" customFormat="1" hidden="1">
      <c r="L1802" s="50"/>
      <c r="M1802" s="50"/>
      <c r="N1802" s="50"/>
      <c r="T1802" s="50"/>
    </row>
    <row r="1803" spans="12:20" s="48" customFormat="1" hidden="1">
      <c r="L1803" s="50"/>
      <c r="M1803" s="50"/>
      <c r="N1803" s="50"/>
      <c r="T1803" s="50"/>
    </row>
    <row r="1804" spans="12:20" s="48" customFormat="1" hidden="1">
      <c r="L1804" s="50"/>
      <c r="M1804" s="50"/>
      <c r="N1804" s="50"/>
      <c r="T1804" s="50"/>
    </row>
    <row r="1805" spans="12:20" s="48" customFormat="1" hidden="1">
      <c r="L1805" s="50"/>
      <c r="M1805" s="50"/>
      <c r="N1805" s="50"/>
      <c r="T1805" s="50"/>
    </row>
    <row r="1806" spans="12:20" s="48" customFormat="1" hidden="1">
      <c r="L1806" s="50"/>
      <c r="M1806" s="50"/>
      <c r="N1806" s="50"/>
      <c r="T1806" s="50"/>
    </row>
    <row r="1807" spans="12:20" s="48" customFormat="1" hidden="1">
      <c r="L1807" s="50"/>
      <c r="M1807" s="50"/>
      <c r="N1807" s="50"/>
      <c r="T1807" s="50"/>
    </row>
    <row r="1808" spans="12:20" s="48" customFormat="1" hidden="1">
      <c r="L1808" s="50"/>
      <c r="M1808" s="50"/>
      <c r="N1808" s="50"/>
      <c r="T1808" s="50"/>
    </row>
    <row r="1809" spans="12:20" s="48" customFormat="1" hidden="1">
      <c r="L1809" s="50"/>
      <c r="M1809" s="50"/>
      <c r="N1809" s="50"/>
      <c r="T1809" s="50"/>
    </row>
    <row r="1810" spans="12:20" s="48" customFormat="1" hidden="1">
      <c r="L1810" s="50"/>
      <c r="M1810" s="50"/>
      <c r="N1810" s="50"/>
      <c r="T1810" s="50"/>
    </row>
    <row r="1811" spans="12:20" s="48" customFormat="1" hidden="1">
      <c r="L1811" s="50"/>
      <c r="M1811" s="50"/>
      <c r="N1811" s="50"/>
      <c r="T1811" s="50"/>
    </row>
    <row r="1812" spans="12:20" s="48" customFormat="1" hidden="1">
      <c r="L1812" s="50"/>
      <c r="M1812" s="50"/>
      <c r="N1812" s="50"/>
      <c r="T1812" s="50"/>
    </row>
    <row r="1813" spans="12:20" s="48" customFormat="1" hidden="1">
      <c r="L1813" s="50"/>
      <c r="M1813" s="50"/>
      <c r="N1813" s="50"/>
      <c r="T1813" s="50"/>
    </row>
    <row r="1814" spans="12:20" s="48" customFormat="1" hidden="1">
      <c r="L1814" s="50"/>
      <c r="M1814" s="50"/>
      <c r="N1814" s="50"/>
      <c r="T1814" s="50"/>
    </row>
    <row r="1815" spans="12:20" s="48" customFormat="1" hidden="1">
      <c r="L1815" s="50"/>
      <c r="M1815" s="50"/>
      <c r="N1815" s="50"/>
      <c r="T1815" s="50"/>
    </row>
    <row r="1816" spans="12:20" s="48" customFormat="1" hidden="1">
      <c r="L1816" s="50"/>
      <c r="M1816" s="50"/>
      <c r="N1816" s="50"/>
      <c r="T1816" s="50"/>
    </row>
    <row r="1817" spans="12:20" s="48" customFormat="1" hidden="1">
      <c r="L1817" s="50"/>
      <c r="M1817" s="50"/>
      <c r="N1817" s="50"/>
      <c r="T1817" s="50"/>
    </row>
    <row r="1818" spans="12:20" s="48" customFormat="1" hidden="1">
      <c r="L1818" s="50"/>
      <c r="M1818" s="50"/>
      <c r="N1818" s="50"/>
      <c r="T1818" s="50"/>
    </row>
    <row r="1819" spans="12:20" s="48" customFormat="1" hidden="1">
      <c r="L1819" s="50"/>
      <c r="M1819" s="50"/>
      <c r="N1819" s="50"/>
      <c r="T1819" s="50"/>
    </row>
    <row r="1820" spans="12:20" s="48" customFormat="1" hidden="1">
      <c r="L1820" s="50"/>
      <c r="M1820" s="50"/>
      <c r="N1820" s="50"/>
      <c r="T1820" s="50"/>
    </row>
    <row r="1821" spans="12:20" s="48" customFormat="1" hidden="1">
      <c r="L1821" s="50"/>
      <c r="M1821" s="50"/>
      <c r="N1821" s="50"/>
      <c r="T1821" s="50"/>
    </row>
    <row r="1822" spans="12:20" s="48" customFormat="1" hidden="1">
      <c r="L1822" s="50"/>
      <c r="M1822" s="50"/>
      <c r="N1822" s="50"/>
      <c r="T1822" s="50"/>
    </row>
    <row r="1823" spans="12:20" s="48" customFormat="1" hidden="1">
      <c r="L1823" s="50"/>
      <c r="M1823" s="50"/>
      <c r="N1823" s="50"/>
      <c r="T1823" s="50"/>
    </row>
    <row r="1824" spans="12:20" s="48" customFormat="1" hidden="1">
      <c r="L1824" s="50"/>
      <c r="M1824" s="50"/>
      <c r="N1824" s="50"/>
      <c r="T1824" s="50"/>
    </row>
    <row r="1825" spans="12:20" s="48" customFormat="1" hidden="1">
      <c r="L1825" s="50"/>
      <c r="M1825" s="50"/>
      <c r="N1825" s="50"/>
      <c r="T1825" s="50"/>
    </row>
    <row r="1826" spans="12:20" s="48" customFormat="1" hidden="1">
      <c r="L1826" s="50"/>
      <c r="M1826" s="50"/>
      <c r="N1826" s="50"/>
      <c r="T1826" s="50"/>
    </row>
    <row r="1827" spans="12:20" s="48" customFormat="1" hidden="1">
      <c r="L1827" s="50"/>
      <c r="M1827" s="50"/>
      <c r="N1827" s="50"/>
      <c r="T1827" s="50"/>
    </row>
    <row r="1828" spans="12:20" s="48" customFormat="1" hidden="1">
      <c r="L1828" s="50"/>
      <c r="M1828" s="50"/>
      <c r="N1828" s="50"/>
      <c r="T1828" s="50"/>
    </row>
    <row r="1829" spans="12:20" s="48" customFormat="1" hidden="1">
      <c r="L1829" s="50"/>
      <c r="M1829" s="50"/>
      <c r="N1829" s="50"/>
      <c r="T1829" s="50"/>
    </row>
    <row r="1830" spans="12:20" s="48" customFormat="1" hidden="1">
      <c r="L1830" s="50"/>
      <c r="M1830" s="50"/>
      <c r="N1830" s="50"/>
      <c r="T1830" s="50"/>
    </row>
    <row r="1831" spans="12:20" s="48" customFormat="1" hidden="1">
      <c r="L1831" s="50"/>
      <c r="M1831" s="50"/>
      <c r="N1831" s="50"/>
      <c r="T1831" s="50"/>
    </row>
    <row r="1832" spans="12:20" s="48" customFormat="1" hidden="1">
      <c r="L1832" s="50"/>
      <c r="M1832" s="50"/>
      <c r="N1832" s="50"/>
      <c r="T1832" s="50"/>
    </row>
    <row r="1833" spans="12:20" s="48" customFormat="1" hidden="1">
      <c r="L1833" s="50"/>
      <c r="M1833" s="50"/>
      <c r="N1833" s="50"/>
      <c r="T1833" s="50"/>
    </row>
    <row r="1834" spans="12:20" s="48" customFormat="1" hidden="1">
      <c r="L1834" s="50"/>
      <c r="M1834" s="50"/>
      <c r="N1834" s="50"/>
      <c r="T1834" s="50"/>
    </row>
    <row r="1835" spans="12:20" s="48" customFormat="1" hidden="1">
      <c r="L1835" s="50"/>
      <c r="M1835" s="50"/>
      <c r="N1835" s="50"/>
      <c r="T1835" s="50"/>
    </row>
    <row r="1836" spans="12:20" s="48" customFormat="1" hidden="1">
      <c r="L1836" s="50"/>
      <c r="M1836" s="50"/>
      <c r="N1836" s="50"/>
      <c r="T1836" s="50"/>
    </row>
    <row r="1837" spans="12:20" s="48" customFormat="1" hidden="1">
      <c r="L1837" s="50"/>
      <c r="M1837" s="50"/>
      <c r="N1837" s="50"/>
      <c r="T1837" s="50"/>
    </row>
    <row r="1838" spans="12:20" s="48" customFormat="1" hidden="1">
      <c r="L1838" s="50"/>
      <c r="M1838" s="50"/>
      <c r="N1838" s="50"/>
      <c r="T1838" s="50"/>
    </row>
    <row r="1839" spans="12:20" s="48" customFormat="1" hidden="1">
      <c r="L1839" s="50"/>
      <c r="M1839" s="50"/>
      <c r="N1839" s="50"/>
      <c r="T1839" s="50"/>
    </row>
    <row r="1840" spans="12:20" s="48" customFormat="1" hidden="1">
      <c r="L1840" s="50"/>
      <c r="M1840" s="50"/>
      <c r="N1840" s="50"/>
      <c r="T1840" s="50"/>
    </row>
    <row r="1841" spans="12:20" s="48" customFormat="1" hidden="1">
      <c r="L1841" s="50"/>
      <c r="M1841" s="50"/>
      <c r="N1841" s="50"/>
      <c r="T1841" s="50"/>
    </row>
    <row r="1842" spans="12:20" s="48" customFormat="1" hidden="1">
      <c r="L1842" s="50"/>
      <c r="M1842" s="50"/>
      <c r="N1842" s="50"/>
      <c r="T1842" s="50"/>
    </row>
    <row r="1843" spans="12:20" s="48" customFormat="1" hidden="1">
      <c r="L1843" s="50"/>
      <c r="M1843" s="50"/>
      <c r="N1843" s="50"/>
      <c r="T1843" s="50"/>
    </row>
    <row r="1844" spans="12:20" s="48" customFormat="1" hidden="1">
      <c r="L1844" s="50"/>
      <c r="M1844" s="50"/>
      <c r="N1844" s="50"/>
      <c r="T1844" s="50"/>
    </row>
    <row r="1845" spans="12:20" s="48" customFormat="1" hidden="1">
      <c r="L1845" s="50"/>
      <c r="M1845" s="50"/>
      <c r="N1845" s="50"/>
      <c r="T1845" s="50"/>
    </row>
    <row r="1846" spans="12:20" s="48" customFormat="1" hidden="1">
      <c r="L1846" s="50"/>
      <c r="M1846" s="50"/>
      <c r="N1846" s="50"/>
      <c r="T1846" s="50"/>
    </row>
    <row r="1847" spans="12:20" s="48" customFormat="1" hidden="1">
      <c r="L1847" s="50"/>
      <c r="M1847" s="50"/>
      <c r="N1847" s="50"/>
      <c r="T1847" s="50"/>
    </row>
    <row r="1848" spans="12:20" s="48" customFormat="1" hidden="1">
      <c r="L1848" s="50"/>
      <c r="M1848" s="50"/>
      <c r="N1848" s="50"/>
      <c r="T1848" s="50"/>
    </row>
    <row r="1849" spans="12:20" s="48" customFormat="1" hidden="1">
      <c r="L1849" s="50"/>
      <c r="M1849" s="50"/>
      <c r="N1849" s="50"/>
      <c r="T1849" s="50"/>
    </row>
    <row r="1850" spans="12:20" s="48" customFormat="1" hidden="1">
      <c r="L1850" s="50"/>
      <c r="M1850" s="50"/>
      <c r="N1850" s="50"/>
      <c r="T1850" s="50"/>
    </row>
    <row r="1851" spans="12:20" s="48" customFormat="1" hidden="1">
      <c r="L1851" s="50"/>
      <c r="M1851" s="50"/>
      <c r="N1851" s="50"/>
      <c r="T1851" s="50"/>
    </row>
    <row r="1852" spans="12:20" s="48" customFormat="1" hidden="1">
      <c r="L1852" s="50"/>
      <c r="M1852" s="50"/>
      <c r="N1852" s="50"/>
      <c r="T1852" s="50"/>
    </row>
    <row r="1853" spans="12:20" s="48" customFormat="1" hidden="1">
      <c r="L1853" s="50"/>
      <c r="M1853" s="50"/>
      <c r="N1853" s="50"/>
      <c r="T1853" s="50"/>
    </row>
    <row r="1854" spans="12:20" s="48" customFormat="1" hidden="1">
      <c r="L1854" s="50"/>
      <c r="M1854" s="50"/>
      <c r="N1854" s="50"/>
      <c r="T1854" s="50"/>
    </row>
    <row r="1855" spans="12:20" s="48" customFormat="1" hidden="1">
      <c r="L1855" s="50"/>
      <c r="M1855" s="50"/>
      <c r="N1855" s="50"/>
      <c r="T1855" s="50"/>
    </row>
    <row r="1856" spans="12:20" s="48" customFormat="1" hidden="1">
      <c r="L1856" s="50"/>
      <c r="M1856" s="50"/>
      <c r="N1856" s="50"/>
      <c r="T1856" s="50"/>
    </row>
    <row r="1857" spans="12:20" s="48" customFormat="1" hidden="1">
      <c r="L1857" s="50"/>
      <c r="M1857" s="50"/>
      <c r="N1857" s="50"/>
      <c r="T1857" s="50"/>
    </row>
    <row r="1858" spans="12:20" s="48" customFormat="1" hidden="1">
      <c r="L1858" s="50"/>
      <c r="M1858" s="50"/>
      <c r="N1858" s="50"/>
      <c r="T1858" s="50"/>
    </row>
    <row r="1859" spans="12:20" s="48" customFormat="1" hidden="1">
      <c r="L1859" s="50"/>
      <c r="M1859" s="50"/>
      <c r="N1859" s="50"/>
      <c r="T1859" s="50"/>
    </row>
    <row r="1860" spans="12:20" s="48" customFormat="1" hidden="1">
      <c r="L1860" s="50"/>
      <c r="M1860" s="50"/>
      <c r="N1860" s="50"/>
      <c r="T1860" s="50"/>
    </row>
    <row r="1861" spans="12:20" s="48" customFormat="1" hidden="1">
      <c r="L1861" s="50"/>
      <c r="M1861" s="50"/>
      <c r="N1861" s="50"/>
      <c r="T1861" s="50"/>
    </row>
    <row r="1862" spans="12:20" s="48" customFormat="1" hidden="1">
      <c r="L1862" s="50"/>
      <c r="M1862" s="50"/>
      <c r="N1862" s="50"/>
      <c r="T1862" s="50"/>
    </row>
    <row r="1863" spans="12:20" s="48" customFormat="1" hidden="1">
      <c r="L1863" s="50"/>
      <c r="M1863" s="50"/>
      <c r="N1863" s="50"/>
      <c r="T1863" s="50"/>
    </row>
    <row r="1864" spans="12:20" s="48" customFormat="1" hidden="1">
      <c r="L1864" s="50"/>
      <c r="M1864" s="50"/>
      <c r="N1864" s="50"/>
      <c r="T1864" s="50"/>
    </row>
    <row r="1865" spans="12:20" s="48" customFormat="1" hidden="1">
      <c r="L1865" s="50"/>
      <c r="M1865" s="50"/>
      <c r="N1865" s="50"/>
      <c r="T1865" s="50"/>
    </row>
    <row r="1866" spans="12:20" s="48" customFormat="1" hidden="1">
      <c r="L1866" s="50"/>
      <c r="M1866" s="50"/>
      <c r="N1866" s="50"/>
      <c r="T1866" s="50"/>
    </row>
    <row r="1867" spans="12:20" s="48" customFormat="1" hidden="1">
      <c r="L1867" s="50"/>
      <c r="M1867" s="50"/>
      <c r="N1867" s="50"/>
      <c r="T1867" s="50"/>
    </row>
    <row r="1868" spans="12:20" s="48" customFormat="1" hidden="1">
      <c r="L1868" s="50"/>
      <c r="M1868" s="50"/>
      <c r="N1868" s="50"/>
      <c r="T1868" s="50"/>
    </row>
    <row r="1869" spans="12:20" s="48" customFormat="1" hidden="1">
      <c r="L1869" s="50"/>
      <c r="M1869" s="50"/>
      <c r="N1869" s="50"/>
      <c r="T1869" s="50"/>
    </row>
    <row r="1870" spans="12:20" s="48" customFormat="1" hidden="1">
      <c r="L1870" s="50"/>
      <c r="M1870" s="50"/>
      <c r="N1870" s="50"/>
      <c r="T1870" s="50"/>
    </row>
    <row r="1871" spans="12:20" s="48" customFormat="1" hidden="1">
      <c r="L1871" s="50"/>
      <c r="M1871" s="50"/>
      <c r="N1871" s="50"/>
      <c r="T1871" s="50"/>
    </row>
    <row r="1872" spans="12:20" s="48" customFormat="1" hidden="1">
      <c r="L1872" s="50"/>
      <c r="M1872" s="50"/>
      <c r="N1872" s="50"/>
      <c r="T1872" s="50"/>
    </row>
    <row r="1873" spans="12:20" s="48" customFormat="1" hidden="1">
      <c r="L1873" s="50"/>
      <c r="M1873" s="50"/>
      <c r="N1873" s="50"/>
      <c r="T1873" s="50"/>
    </row>
    <row r="1874" spans="12:20" s="48" customFormat="1" hidden="1">
      <c r="L1874" s="50"/>
      <c r="M1874" s="50"/>
      <c r="N1874" s="50"/>
      <c r="T1874" s="50"/>
    </row>
    <row r="1875" spans="12:20" s="48" customFormat="1" hidden="1">
      <c r="L1875" s="50"/>
      <c r="M1875" s="50"/>
      <c r="N1875" s="50"/>
      <c r="T1875" s="50"/>
    </row>
    <row r="1876" spans="12:20" s="48" customFormat="1" hidden="1">
      <c r="L1876" s="50"/>
      <c r="M1876" s="50"/>
      <c r="N1876" s="50"/>
      <c r="T1876" s="50"/>
    </row>
    <row r="1877" spans="12:20" s="48" customFormat="1" hidden="1">
      <c r="L1877" s="50"/>
      <c r="M1877" s="50"/>
      <c r="N1877" s="50"/>
      <c r="T1877" s="50"/>
    </row>
    <row r="1878" spans="12:20" s="48" customFormat="1" hidden="1">
      <c r="L1878" s="50"/>
      <c r="M1878" s="50"/>
      <c r="N1878" s="50"/>
      <c r="T1878" s="50"/>
    </row>
    <row r="1879" spans="12:20" s="48" customFormat="1" hidden="1">
      <c r="L1879" s="50"/>
      <c r="M1879" s="50"/>
      <c r="N1879" s="50"/>
      <c r="T1879" s="50"/>
    </row>
    <row r="1880" spans="12:20" s="48" customFormat="1" hidden="1">
      <c r="L1880" s="50"/>
      <c r="M1880" s="50"/>
      <c r="N1880" s="50"/>
      <c r="T1880" s="50"/>
    </row>
    <row r="1881" spans="12:20" s="48" customFormat="1" hidden="1">
      <c r="L1881" s="50"/>
      <c r="M1881" s="50"/>
      <c r="N1881" s="50"/>
      <c r="T1881" s="50"/>
    </row>
    <row r="1882" spans="12:20" s="48" customFormat="1" hidden="1">
      <c r="L1882" s="50"/>
      <c r="M1882" s="50"/>
      <c r="N1882" s="50"/>
      <c r="T1882" s="50"/>
    </row>
    <row r="1883" spans="12:20" s="48" customFormat="1" hidden="1">
      <c r="L1883" s="50"/>
      <c r="M1883" s="50"/>
      <c r="N1883" s="50"/>
      <c r="T1883" s="50"/>
    </row>
    <row r="1884" spans="12:20" s="48" customFormat="1" hidden="1">
      <c r="L1884" s="50"/>
      <c r="M1884" s="50"/>
      <c r="N1884" s="50"/>
      <c r="T1884" s="50"/>
    </row>
    <row r="1885" spans="12:20" s="48" customFormat="1" hidden="1">
      <c r="L1885" s="50"/>
      <c r="M1885" s="50"/>
      <c r="N1885" s="50"/>
      <c r="T1885" s="50"/>
    </row>
    <row r="1886" spans="12:20" s="48" customFormat="1" hidden="1">
      <c r="L1886" s="50"/>
      <c r="M1886" s="50"/>
      <c r="N1886" s="50"/>
      <c r="T1886" s="50"/>
    </row>
    <row r="1887" spans="12:20" s="48" customFormat="1" hidden="1">
      <c r="L1887" s="50"/>
      <c r="M1887" s="50"/>
      <c r="N1887" s="50"/>
      <c r="T1887" s="50"/>
    </row>
    <row r="1888" spans="12:20" s="48" customFormat="1" hidden="1">
      <c r="L1888" s="50"/>
      <c r="M1888" s="50"/>
      <c r="N1888" s="50"/>
      <c r="T1888" s="50"/>
    </row>
    <row r="1889" spans="12:20" s="48" customFormat="1" hidden="1">
      <c r="L1889" s="50"/>
      <c r="M1889" s="50"/>
      <c r="N1889" s="50"/>
      <c r="T1889" s="50"/>
    </row>
    <row r="1890" spans="12:20" s="48" customFormat="1" hidden="1">
      <c r="L1890" s="50"/>
      <c r="M1890" s="50"/>
      <c r="N1890" s="50"/>
      <c r="T1890" s="50"/>
    </row>
    <row r="1891" spans="12:20" s="48" customFormat="1" hidden="1">
      <c r="L1891" s="50"/>
      <c r="M1891" s="50"/>
      <c r="N1891" s="50"/>
      <c r="T1891" s="50"/>
    </row>
    <row r="1892" spans="12:20" s="48" customFormat="1" hidden="1">
      <c r="L1892" s="50"/>
      <c r="M1892" s="50"/>
      <c r="N1892" s="50"/>
      <c r="T1892" s="50"/>
    </row>
    <row r="1893" spans="12:20" s="48" customFormat="1" hidden="1">
      <c r="L1893" s="50"/>
      <c r="M1893" s="50"/>
      <c r="N1893" s="50"/>
      <c r="T1893" s="50"/>
    </row>
    <row r="1894" spans="12:20" s="48" customFormat="1" hidden="1">
      <c r="L1894" s="50"/>
      <c r="M1894" s="50"/>
      <c r="N1894" s="50"/>
      <c r="T1894" s="50"/>
    </row>
    <row r="1895" spans="12:20" s="48" customFormat="1" hidden="1">
      <c r="L1895" s="50"/>
      <c r="M1895" s="50"/>
      <c r="N1895" s="50"/>
      <c r="T1895" s="50"/>
    </row>
    <row r="1896" spans="12:20" s="48" customFormat="1" hidden="1">
      <c r="L1896" s="50"/>
      <c r="M1896" s="50"/>
      <c r="N1896" s="50"/>
      <c r="T1896" s="50"/>
    </row>
    <row r="1897" spans="12:20" s="48" customFormat="1" hidden="1">
      <c r="L1897" s="50"/>
      <c r="M1897" s="50"/>
      <c r="N1897" s="50"/>
      <c r="T1897" s="50"/>
    </row>
    <row r="1898" spans="12:20" s="48" customFormat="1" hidden="1">
      <c r="L1898" s="50"/>
      <c r="M1898" s="50"/>
      <c r="N1898" s="50"/>
      <c r="T1898" s="50"/>
    </row>
    <row r="1899" spans="12:20" s="48" customFormat="1" hidden="1">
      <c r="L1899" s="50"/>
      <c r="M1899" s="50"/>
      <c r="N1899" s="50"/>
      <c r="T1899" s="50"/>
    </row>
    <row r="1900" spans="12:20" s="48" customFormat="1" hidden="1">
      <c r="L1900" s="50"/>
      <c r="M1900" s="50"/>
      <c r="N1900" s="50"/>
      <c r="T1900" s="50"/>
    </row>
    <row r="1901" spans="12:20" s="48" customFormat="1" hidden="1">
      <c r="L1901" s="50"/>
      <c r="M1901" s="50"/>
      <c r="N1901" s="50"/>
      <c r="T1901" s="50"/>
    </row>
    <row r="1902" spans="12:20" s="48" customFormat="1" hidden="1">
      <c r="L1902" s="50"/>
      <c r="M1902" s="50"/>
      <c r="N1902" s="50"/>
      <c r="T1902" s="50"/>
    </row>
    <row r="1903" spans="12:20" s="48" customFormat="1" hidden="1">
      <c r="L1903" s="50"/>
      <c r="M1903" s="50"/>
      <c r="N1903" s="50"/>
      <c r="T1903" s="50"/>
    </row>
    <row r="1904" spans="12:20" s="48" customFormat="1" hidden="1">
      <c r="L1904" s="50"/>
      <c r="M1904" s="50"/>
      <c r="N1904" s="50"/>
      <c r="T1904" s="50"/>
    </row>
    <row r="1905" spans="12:20" s="48" customFormat="1" hidden="1">
      <c r="L1905" s="50"/>
      <c r="M1905" s="50"/>
      <c r="N1905" s="50"/>
      <c r="T1905" s="50"/>
    </row>
    <row r="1906" spans="12:20" s="48" customFormat="1" hidden="1">
      <c r="L1906" s="50"/>
      <c r="M1906" s="50"/>
      <c r="N1906" s="50"/>
      <c r="T1906" s="50"/>
    </row>
    <row r="1907" spans="12:20" s="48" customFormat="1" hidden="1">
      <c r="L1907" s="50"/>
      <c r="M1907" s="50"/>
      <c r="N1907" s="50"/>
      <c r="T1907" s="50"/>
    </row>
    <row r="1908" spans="12:20" s="48" customFormat="1" hidden="1">
      <c r="L1908" s="50"/>
      <c r="M1908" s="50"/>
      <c r="N1908" s="50"/>
      <c r="T1908" s="50"/>
    </row>
    <row r="1909" spans="12:20" s="48" customFormat="1" hidden="1">
      <c r="L1909" s="50"/>
      <c r="M1909" s="50"/>
      <c r="N1909" s="50"/>
      <c r="T1909" s="50"/>
    </row>
    <row r="1910" spans="12:20" s="48" customFormat="1" hidden="1">
      <c r="L1910" s="50"/>
      <c r="M1910" s="50"/>
      <c r="N1910" s="50"/>
      <c r="T1910" s="50"/>
    </row>
    <row r="1911" spans="12:20" s="48" customFormat="1" hidden="1">
      <c r="L1911" s="50"/>
      <c r="M1911" s="50"/>
      <c r="N1911" s="50"/>
      <c r="T1911" s="50"/>
    </row>
    <row r="1912" spans="12:20" s="48" customFormat="1" hidden="1">
      <c r="L1912" s="50"/>
      <c r="M1912" s="50"/>
      <c r="N1912" s="50"/>
      <c r="T1912" s="50"/>
    </row>
    <row r="1913" spans="12:20" s="48" customFormat="1" hidden="1">
      <c r="L1913" s="50"/>
      <c r="M1913" s="50"/>
      <c r="N1913" s="50"/>
      <c r="T1913" s="50"/>
    </row>
    <row r="1914" spans="12:20" s="48" customFormat="1" hidden="1">
      <c r="L1914" s="50"/>
      <c r="M1914" s="50"/>
      <c r="N1914" s="50"/>
      <c r="T1914" s="50"/>
    </row>
    <row r="1915" spans="12:20" s="48" customFormat="1" hidden="1">
      <c r="L1915" s="50"/>
      <c r="M1915" s="50"/>
      <c r="N1915" s="50"/>
      <c r="T1915" s="50"/>
    </row>
    <row r="1916" spans="12:20" s="48" customFormat="1" hidden="1">
      <c r="L1916" s="50"/>
      <c r="M1916" s="50"/>
      <c r="N1916" s="50"/>
      <c r="T1916" s="50"/>
    </row>
    <row r="1917" spans="12:20" s="48" customFormat="1" hidden="1">
      <c r="L1917" s="50"/>
      <c r="M1917" s="50"/>
      <c r="N1917" s="50"/>
      <c r="T1917" s="50"/>
    </row>
    <row r="1918" spans="12:20" s="48" customFormat="1" hidden="1">
      <c r="L1918" s="50"/>
      <c r="M1918" s="50"/>
      <c r="N1918" s="50"/>
      <c r="T1918" s="50"/>
    </row>
    <row r="1919" spans="12:20" s="48" customFormat="1" hidden="1">
      <c r="L1919" s="50"/>
      <c r="M1919" s="50"/>
      <c r="N1919" s="50"/>
      <c r="T1919" s="50"/>
    </row>
    <row r="1920" spans="12:20" s="48" customFormat="1" hidden="1">
      <c r="L1920" s="50"/>
      <c r="M1920" s="50"/>
      <c r="N1920" s="50"/>
      <c r="T1920" s="50"/>
    </row>
    <row r="1921" spans="12:20" s="48" customFormat="1" hidden="1">
      <c r="L1921" s="50"/>
      <c r="M1921" s="50"/>
      <c r="N1921" s="50"/>
      <c r="T1921" s="50"/>
    </row>
    <row r="1922" spans="12:20" s="48" customFormat="1" hidden="1">
      <c r="L1922" s="50"/>
      <c r="M1922" s="50"/>
      <c r="N1922" s="50"/>
      <c r="T1922" s="50"/>
    </row>
    <row r="1923" spans="12:20" s="48" customFormat="1" hidden="1">
      <c r="L1923" s="50"/>
      <c r="M1923" s="50"/>
      <c r="N1923" s="50"/>
      <c r="T1923" s="50"/>
    </row>
    <row r="1924" spans="12:20" s="48" customFormat="1" hidden="1">
      <c r="L1924" s="50"/>
      <c r="M1924" s="50"/>
      <c r="N1924" s="50"/>
      <c r="T1924" s="50"/>
    </row>
    <row r="1925" spans="12:20" s="48" customFormat="1" hidden="1">
      <c r="L1925" s="50"/>
      <c r="M1925" s="50"/>
      <c r="N1925" s="50"/>
      <c r="T1925" s="50"/>
    </row>
    <row r="1926" spans="12:20" s="48" customFormat="1" hidden="1">
      <c r="L1926" s="50"/>
      <c r="M1926" s="50"/>
      <c r="N1926" s="50"/>
      <c r="T1926" s="50"/>
    </row>
    <row r="1927" spans="12:20" s="48" customFormat="1" hidden="1">
      <c r="L1927" s="50"/>
      <c r="M1927" s="50"/>
      <c r="N1927" s="50"/>
      <c r="T1927" s="50"/>
    </row>
    <row r="1928" spans="12:20" s="48" customFormat="1" hidden="1">
      <c r="L1928" s="50"/>
      <c r="M1928" s="50"/>
      <c r="N1928" s="50"/>
      <c r="T1928" s="50"/>
    </row>
    <row r="1929" spans="12:20" s="48" customFormat="1" hidden="1">
      <c r="L1929" s="50"/>
      <c r="M1929" s="50"/>
      <c r="N1929" s="50"/>
      <c r="T1929" s="50"/>
    </row>
    <row r="1930" spans="12:20" s="48" customFormat="1" hidden="1">
      <c r="L1930" s="50"/>
      <c r="M1930" s="50"/>
      <c r="N1930" s="50"/>
      <c r="T1930" s="50"/>
    </row>
    <row r="1931" spans="12:20" s="48" customFormat="1" hidden="1">
      <c r="L1931" s="50"/>
      <c r="M1931" s="50"/>
      <c r="N1931" s="50"/>
      <c r="T1931" s="50"/>
    </row>
    <row r="1932" spans="12:20" s="48" customFormat="1" hidden="1">
      <c r="L1932" s="50"/>
      <c r="M1932" s="50"/>
      <c r="N1932" s="50"/>
      <c r="T1932" s="50"/>
    </row>
    <row r="1933" spans="12:20" s="48" customFormat="1" hidden="1">
      <c r="L1933" s="50"/>
      <c r="M1933" s="50"/>
      <c r="N1933" s="50"/>
      <c r="T1933" s="50"/>
    </row>
    <row r="1934" spans="12:20" s="48" customFormat="1" hidden="1">
      <c r="L1934" s="50"/>
      <c r="M1934" s="50"/>
      <c r="N1934" s="50"/>
      <c r="T1934" s="50"/>
    </row>
    <row r="1935" spans="12:20" s="48" customFormat="1" hidden="1">
      <c r="L1935" s="50"/>
      <c r="M1935" s="50"/>
      <c r="N1935" s="50"/>
      <c r="T1935" s="50"/>
    </row>
    <row r="1936" spans="12:20" s="48" customFormat="1" hidden="1">
      <c r="L1936" s="50"/>
      <c r="M1936" s="50"/>
      <c r="N1936" s="50"/>
      <c r="T1936" s="50"/>
    </row>
    <row r="1937" spans="12:20" s="48" customFormat="1" hidden="1">
      <c r="L1937" s="50"/>
      <c r="M1937" s="50"/>
      <c r="N1937" s="50"/>
      <c r="T1937" s="50"/>
    </row>
    <row r="1938" spans="12:20" s="48" customFormat="1" hidden="1">
      <c r="L1938" s="50"/>
      <c r="M1938" s="50"/>
      <c r="N1938" s="50"/>
      <c r="T1938" s="50"/>
    </row>
    <row r="1939" spans="12:20" s="48" customFormat="1" hidden="1">
      <c r="L1939" s="50"/>
      <c r="M1939" s="50"/>
      <c r="N1939" s="50"/>
      <c r="T1939" s="50"/>
    </row>
    <row r="1940" spans="12:20" s="48" customFormat="1" hidden="1">
      <c r="L1940" s="50"/>
      <c r="M1940" s="50"/>
      <c r="N1940" s="50"/>
      <c r="T1940" s="50"/>
    </row>
    <row r="1941" spans="12:20" s="48" customFormat="1" hidden="1">
      <c r="L1941" s="50"/>
      <c r="M1941" s="50"/>
      <c r="N1941" s="50"/>
      <c r="T1941" s="50"/>
    </row>
    <row r="1942" spans="12:20" s="48" customFormat="1" hidden="1">
      <c r="L1942" s="50"/>
      <c r="M1942" s="50"/>
      <c r="N1942" s="50"/>
      <c r="T1942" s="50"/>
    </row>
    <row r="1943" spans="12:20" s="48" customFormat="1" hidden="1">
      <c r="L1943" s="50"/>
      <c r="M1943" s="50"/>
      <c r="N1943" s="50"/>
      <c r="T1943" s="50"/>
    </row>
    <row r="1944" spans="12:20" s="48" customFormat="1" hidden="1">
      <c r="L1944" s="50"/>
      <c r="M1944" s="50"/>
      <c r="N1944" s="50"/>
      <c r="T1944" s="50"/>
    </row>
    <row r="1945" spans="12:20" s="48" customFormat="1" hidden="1">
      <c r="L1945" s="50"/>
      <c r="M1945" s="50"/>
      <c r="N1945" s="50"/>
      <c r="T1945" s="50"/>
    </row>
    <row r="1946" spans="12:20" s="48" customFormat="1" hidden="1">
      <c r="L1946" s="50"/>
      <c r="M1946" s="50"/>
      <c r="N1946" s="50"/>
      <c r="T1946" s="50"/>
    </row>
    <row r="1947" spans="12:20" s="48" customFormat="1" hidden="1">
      <c r="L1947" s="50"/>
      <c r="M1947" s="50"/>
      <c r="N1947" s="50"/>
      <c r="T1947" s="50"/>
    </row>
    <row r="1948" spans="12:20" s="48" customFormat="1" hidden="1">
      <c r="L1948" s="50"/>
      <c r="M1948" s="50"/>
      <c r="N1948" s="50"/>
      <c r="T1948" s="50"/>
    </row>
    <row r="1949" spans="12:20" s="48" customFormat="1" hidden="1">
      <c r="L1949" s="50"/>
      <c r="M1949" s="50"/>
      <c r="N1949" s="50"/>
      <c r="T1949" s="50"/>
    </row>
    <row r="1950" spans="12:20" s="48" customFormat="1" hidden="1">
      <c r="L1950" s="50"/>
      <c r="M1950" s="50"/>
      <c r="N1950" s="50"/>
      <c r="T1950" s="50"/>
    </row>
    <row r="1951" spans="12:20" s="48" customFormat="1" hidden="1">
      <c r="L1951" s="50"/>
      <c r="M1951" s="50"/>
      <c r="N1951" s="50"/>
      <c r="T1951" s="50"/>
    </row>
    <row r="1952" spans="12:20" s="48" customFormat="1" hidden="1">
      <c r="L1952" s="50"/>
      <c r="M1952" s="50"/>
      <c r="N1952" s="50"/>
      <c r="T1952" s="50"/>
    </row>
    <row r="1953" spans="12:20" s="48" customFormat="1" hidden="1">
      <c r="L1953" s="50"/>
      <c r="M1953" s="50"/>
      <c r="N1953" s="50"/>
      <c r="T1953" s="50"/>
    </row>
    <row r="1954" spans="12:20" s="48" customFormat="1" hidden="1">
      <c r="L1954" s="50"/>
      <c r="M1954" s="50"/>
      <c r="N1954" s="50"/>
      <c r="T1954" s="50"/>
    </row>
    <row r="1955" spans="12:20" s="48" customFormat="1" hidden="1">
      <c r="L1955" s="50"/>
      <c r="M1955" s="50"/>
      <c r="N1955" s="50"/>
      <c r="T1955" s="50"/>
    </row>
    <row r="1956" spans="12:20" s="48" customFormat="1" hidden="1">
      <c r="L1956" s="50"/>
      <c r="M1956" s="50"/>
      <c r="N1956" s="50"/>
      <c r="T1956" s="50"/>
    </row>
    <row r="1957" spans="12:20" s="48" customFormat="1" hidden="1">
      <c r="L1957" s="50"/>
      <c r="M1957" s="50"/>
      <c r="N1957" s="50"/>
      <c r="T1957" s="50"/>
    </row>
    <row r="1958" spans="12:20" s="48" customFormat="1" hidden="1">
      <c r="L1958" s="50"/>
      <c r="M1958" s="50"/>
      <c r="N1958" s="50"/>
      <c r="T1958" s="50"/>
    </row>
    <row r="1959" spans="12:20" s="48" customFormat="1" hidden="1">
      <c r="L1959" s="50"/>
      <c r="M1959" s="50"/>
      <c r="N1959" s="50"/>
      <c r="T1959" s="50"/>
    </row>
    <row r="1960" spans="12:20" s="48" customFormat="1" hidden="1">
      <c r="L1960" s="50"/>
      <c r="M1960" s="50"/>
      <c r="N1960" s="50"/>
      <c r="T1960" s="50"/>
    </row>
    <row r="1961" spans="12:20" s="48" customFormat="1" hidden="1">
      <c r="L1961" s="50"/>
      <c r="M1961" s="50"/>
      <c r="N1961" s="50"/>
      <c r="T1961" s="50"/>
    </row>
    <row r="1962" spans="12:20" s="48" customFormat="1" hidden="1">
      <c r="L1962" s="50"/>
      <c r="M1962" s="50"/>
      <c r="N1962" s="50"/>
      <c r="T1962" s="50"/>
    </row>
    <row r="1963" spans="12:20" s="48" customFormat="1" hidden="1">
      <c r="L1963" s="50"/>
      <c r="M1963" s="50"/>
      <c r="N1963" s="50"/>
      <c r="T1963" s="50"/>
    </row>
    <row r="1964" spans="12:20" s="48" customFormat="1" hidden="1">
      <c r="L1964" s="50"/>
      <c r="M1964" s="50"/>
      <c r="N1964" s="50"/>
      <c r="T1964" s="50"/>
    </row>
    <row r="1965" spans="12:20" s="48" customFormat="1" hidden="1">
      <c r="L1965" s="50"/>
      <c r="M1965" s="50"/>
      <c r="N1965" s="50"/>
      <c r="T1965" s="50"/>
    </row>
    <row r="1966" spans="12:20" s="48" customFormat="1" hidden="1">
      <c r="L1966" s="50"/>
      <c r="M1966" s="50"/>
      <c r="N1966" s="50"/>
      <c r="T1966" s="50"/>
    </row>
    <row r="1967" spans="12:20" s="48" customFormat="1" hidden="1">
      <c r="L1967" s="50"/>
      <c r="M1967" s="50"/>
      <c r="N1967" s="50"/>
      <c r="T1967" s="50"/>
    </row>
    <row r="1968" spans="12:20" s="48" customFormat="1" hidden="1">
      <c r="L1968" s="50"/>
      <c r="M1968" s="50"/>
      <c r="N1968" s="50"/>
      <c r="T1968" s="50"/>
    </row>
    <row r="1969" spans="12:20" s="48" customFormat="1" hidden="1">
      <c r="L1969" s="50"/>
      <c r="M1969" s="50"/>
      <c r="N1969" s="50"/>
      <c r="T1969" s="50"/>
    </row>
    <row r="1970" spans="12:20" s="48" customFormat="1" hidden="1">
      <c r="L1970" s="50"/>
      <c r="M1970" s="50"/>
      <c r="N1970" s="50"/>
      <c r="T1970" s="50"/>
    </row>
    <row r="1971" spans="12:20" s="48" customFormat="1" hidden="1">
      <c r="L1971" s="50"/>
      <c r="M1971" s="50"/>
      <c r="N1971" s="50"/>
      <c r="T1971" s="50"/>
    </row>
    <row r="1972" spans="12:20" s="48" customFormat="1" hidden="1">
      <c r="L1972" s="50"/>
      <c r="M1972" s="50"/>
      <c r="N1972" s="50"/>
      <c r="T1972" s="50"/>
    </row>
    <row r="1973" spans="12:20" s="48" customFormat="1" hidden="1">
      <c r="L1973" s="50"/>
      <c r="M1973" s="50"/>
      <c r="N1973" s="50"/>
      <c r="T1973" s="50"/>
    </row>
    <row r="1974" spans="12:20" s="48" customFormat="1" hidden="1">
      <c r="L1974" s="50"/>
      <c r="M1974" s="50"/>
      <c r="N1974" s="50"/>
      <c r="T1974" s="50"/>
    </row>
    <row r="1975" spans="12:20" s="48" customFormat="1" hidden="1">
      <c r="L1975" s="50"/>
      <c r="M1975" s="50"/>
      <c r="N1975" s="50"/>
      <c r="T1975" s="50"/>
    </row>
    <row r="1976" spans="12:20" s="48" customFormat="1" hidden="1">
      <c r="L1976" s="50"/>
      <c r="M1976" s="50"/>
      <c r="N1976" s="50"/>
      <c r="T1976" s="50"/>
    </row>
    <row r="1977" spans="12:20" s="48" customFormat="1" hidden="1">
      <c r="L1977" s="50"/>
      <c r="M1977" s="50"/>
      <c r="N1977" s="50"/>
      <c r="T1977" s="50"/>
    </row>
    <row r="1978" spans="12:20" s="48" customFormat="1" hidden="1">
      <c r="L1978" s="50"/>
      <c r="M1978" s="50"/>
      <c r="N1978" s="50"/>
      <c r="T1978" s="50"/>
    </row>
    <row r="1979" spans="12:20" s="48" customFormat="1" hidden="1">
      <c r="L1979" s="50"/>
      <c r="M1979" s="50"/>
      <c r="N1979" s="50"/>
      <c r="T1979" s="50"/>
    </row>
    <row r="1980" spans="12:20" s="48" customFormat="1" hidden="1">
      <c r="L1980" s="50"/>
      <c r="M1980" s="50"/>
      <c r="N1980" s="50"/>
      <c r="T1980" s="50"/>
    </row>
    <row r="1981" spans="12:20" s="48" customFormat="1" hidden="1">
      <c r="L1981" s="50"/>
      <c r="M1981" s="50"/>
      <c r="N1981" s="50"/>
      <c r="T1981" s="50"/>
    </row>
    <row r="1982" spans="12:20" s="48" customFormat="1" hidden="1">
      <c r="L1982" s="50"/>
      <c r="M1982" s="50"/>
      <c r="N1982" s="50"/>
      <c r="T1982" s="50"/>
    </row>
    <row r="1983" spans="12:20" s="48" customFormat="1" hidden="1">
      <c r="L1983" s="50"/>
      <c r="M1983" s="50"/>
      <c r="N1983" s="50"/>
      <c r="T1983" s="50"/>
    </row>
    <row r="1984" spans="12:20" s="48" customFormat="1" hidden="1">
      <c r="L1984" s="50"/>
      <c r="M1984" s="50"/>
      <c r="N1984" s="50"/>
      <c r="T1984" s="50"/>
    </row>
    <row r="1985" spans="12:20" s="48" customFormat="1" hidden="1">
      <c r="L1985" s="50"/>
      <c r="M1985" s="50"/>
      <c r="N1985" s="50"/>
      <c r="T1985" s="50"/>
    </row>
    <row r="1986" spans="12:20" s="48" customFormat="1" hidden="1">
      <c r="L1986" s="50"/>
      <c r="M1986" s="50"/>
      <c r="N1986" s="50"/>
      <c r="T1986" s="50"/>
    </row>
    <row r="1987" spans="12:20" s="48" customFormat="1" hidden="1">
      <c r="L1987" s="50"/>
      <c r="M1987" s="50"/>
      <c r="N1987" s="50"/>
      <c r="T1987" s="50"/>
    </row>
    <row r="1988" spans="12:20" s="48" customFormat="1" hidden="1">
      <c r="L1988" s="50"/>
      <c r="M1988" s="50"/>
      <c r="N1988" s="50"/>
      <c r="T1988" s="50"/>
    </row>
    <row r="1989" spans="12:20" s="48" customFormat="1" hidden="1">
      <c r="L1989" s="50"/>
      <c r="M1989" s="50"/>
      <c r="N1989" s="50"/>
      <c r="T1989" s="50"/>
    </row>
    <row r="1990" spans="12:20" s="48" customFormat="1" hidden="1">
      <c r="L1990" s="50"/>
      <c r="M1990" s="50"/>
      <c r="N1990" s="50"/>
      <c r="T1990" s="50"/>
    </row>
    <row r="1991" spans="12:20" s="48" customFormat="1" hidden="1">
      <c r="L1991" s="50"/>
      <c r="M1991" s="50"/>
      <c r="N1991" s="50"/>
      <c r="T1991" s="50"/>
    </row>
    <row r="1992" spans="12:20" s="48" customFormat="1" hidden="1">
      <c r="L1992" s="50"/>
      <c r="M1992" s="50"/>
      <c r="N1992" s="50"/>
      <c r="T1992" s="50"/>
    </row>
    <row r="1993" spans="12:20" s="48" customFormat="1" hidden="1">
      <c r="L1993" s="50"/>
      <c r="M1993" s="50"/>
      <c r="N1993" s="50"/>
      <c r="T1993" s="50"/>
    </row>
    <row r="1994" spans="12:20" s="48" customFormat="1" hidden="1">
      <c r="L1994" s="50"/>
      <c r="M1994" s="50"/>
      <c r="N1994" s="50"/>
      <c r="T1994" s="50"/>
    </row>
    <row r="1995" spans="12:20" s="48" customFormat="1" hidden="1">
      <c r="L1995" s="50"/>
      <c r="M1995" s="50"/>
      <c r="N1995" s="50"/>
      <c r="T1995" s="50"/>
    </row>
    <row r="1996" spans="12:20" s="48" customFormat="1" hidden="1">
      <c r="L1996" s="50"/>
      <c r="M1996" s="50"/>
      <c r="N1996" s="50"/>
      <c r="T1996" s="50"/>
    </row>
    <row r="1997" spans="12:20" s="48" customFormat="1" hidden="1">
      <c r="L1997" s="50"/>
      <c r="M1997" s="50"/>
      <c r="N1997" s="50"/>
      <c r="T1997" s="50"/>
    </row>
    <row r="1998" spans="12:20" s="48" customFormat="1" hidden="1">
      <c r="L1998" s="50"/>
      <c r="M1998" s="50"/>
      <c r="N1998" s="50"/>
      <c r="T1998" s="50"/>
    </row>
    <row r="1999" spans="12:20" s="48" customFormat="1" hidden="1">
      <c r="L1999" s="50"/>
      <c r="M1999" s="50"/>
      <c r="N1999" s="50"/>
      <c r="T1999" s="50"/>
    </row>
    <row r="2000" spans="12:20" s="48" customFormat="1" hidden="1">
      <c r="L2000" s="50"/>
      <c r="M2000" s="50"/>
      <c r="N2000" s="50"/>
      <c r="T2000" s="50"/>
    </row>
    <row r="2001" spans="12:20" s="48" customFormat="1" hidden="1">
      <c r="L2001" s="50"/>
      <c r="M2001" s="50"/>
      <c r="N2001" s="50"/>
      <c r="T2001" s="50"/>
    </row>
    <row r="2002" spans="12:20" s="48" customFormat="1" hidden="1">
      <c r="L2002" s="50"/>
      <c r="M2002" s="50"/>
      <c r="N2002" s="50"/>
      <c r="T2002" s="50"/>
    </row>
    <row r="2003" spans="12:20" s="48" customFormat="1" hidden="1">
      <c r="L2003" s="50"/>
      <c r="M2003" s="50"/>
      <c r="N2003" s="50"/>
      <c r="T2003" s="50"/>
    </row>
    <row r="2004" spans="12:20" s="48" customFormat="1" hidden="1">
      <c r="L2004" s="50"/>
      <c r="M2004" s="50"/>
      <c r="N2004" s="50"/>
      <c r="T2004" s="50"/>
    </row>
    <row r="2005" spans="12:20" s="48" customFormat="1" hidden="1">
      <c r="L2005" s="50"/>
      <c r="M2005" s="50"/>
      <c r="N2005" s="50"/>
      <c r="T2005" s="50"/>
    </row>
    <row r="2006" spans="12:20" s="48" customFormat="1" hidden="1">
      <c r="L2006" s="50"/>
      <c r="M2006" s="50"/>
      <c r="N2006" s="50"/>
      <c r="T2006" s="50"/>
    </row>
    <row r="2007" spans="12:20" s="48" customFormat="1" hidden="1">
      <c r="L2007" s="50"/>
      <c r="M2007" s="50"/>
      <c r="N2007" s="50"/>
      <c r="T2007" s="50"/>
    </row>
    <row r="2008" spans="12:20" s="48" customFormat="1" hidden="1">
      <c r="L2008" s="50"/>
      <c r="M2008" s="50"/>
      <c r="N2008" s="50"/>
      <c r="T2008" s="50"/>
    </row>
    <row r="2009" spans="12:20" s="48" customFormat="1" hidden="1">
      <c r="L2009" s="50"/>
      <c r="M2009" s="50"/>
      <c r="N2009" s="50"/>
      <c r="T2009" s="50"/>
    </row>
    <row r="2010" spans="12:20" s="48" customFormat="1" hidden="1">
      <c r="L2010" s="50"/>
      <c r="M2010" s="50"/>
      <c r="N2010" s="50"/>
      <c r="T2010" s="50"/>
    </row>
    <row r="2011" spans="12:20" s="48" customFormat="1" hidden="1">
      <c r="L2011" s="50"/>
      <c r="M2011" s="50"/>
      <c r="N2011" s="50"/>
      <c r="T2011" s="50"/>
    </row>
    <row r="2012" spans="12:20" s="48" customFormat="1" hidden="1">
      <c r="L2012" s="50"/>
      <c r="M2012" s="50"/>
      <c r="N2012" s="50"/>
      <c r="T2012" s="50"/>
    </row>
    <row r="2013" spans="12:20" s="48" customFormat="1" hidden="1">
      <c r="L2013" s="50"/>
      <c r="M2013" s="50"/>
      <c r="N2013" s="50"/>
      <c r="T2013" s="50"/>
    </row>
    <row r="2014" spans="12:20" s="48" customFormat="1" hidden="1">
      <c r="L2014" s="50"/>
      <c r="M2014" s="50"/>
      <c r="N2014" s="50"/>
      <c r="T2014" s="50"/>
    </row>
    <row r="2015" spans="12:20" s="48" customFormat="1" hidden="1">
      <c r="L2015" s="50"/>
      <c r="M2015" s="50"/>
      <c r="N2015" s="50"/>
      <c r="T2015" s="50"/>
    </row>
    <row r="2016" spans="12:20" s="48" customFormat="1" hidden="1">
      <c r="L2016" s="50"/>
      <c r="M2016" s="50"/>
      <c r="N2016" s="50"/>
      <c r="T2016" s="50"/>
    </row>
    <row r="2017" spans="12:20" s="48" customFormat="1" hidden="1">
      <c r="L2017" s="50"/>
      <c r="M2017" s="50"/>
      <c r="N2017" s="50"/>
      <c r="T2017" s="50"/>
    </row>
    <row r="2018" spans="12:20" s="48" customFormat="1" hidden="1">
      <c r="L2018" s="50"/>
      <c r="M2018" s="50"/>
      <c r="N2018" s="50"/>
      <c r="T2018" s="50"/>
    </row>
    <row r="2019" spans="12:20" s="48" customFormat="1" hidden="1">
      <c r="L2019" s="50"/>
      <c r="M2019" s="50"/>
      <c r="N2019" s="50"/>
      <c r="T2019" s="50"/>
    </row>
    <row r="2020" spans="12:20" s="48" customFormat="1" hidden="1">
      <c r="L2020" s="50"/>
      <c r="M2020" s="50"/>
      <c r="N2020" s="50"/>
      <c r="T2020" s="50"/>
    </row>
    <row r="2021" spans="12:20" s="48" customFormat="1" hidden="1">
      <c r="L2021" s="50"/>
      <c r="M2021" s="50"/>
      <c r="N2021" s="50"/>
      <c r="T2021" s="50"/>
    </row>
    <row r="2022" spans="12:20" s="48" customFormat="1" hidden="1">
      <c r="L2022" s="50"/>
      <c r="M2022" s="50"/>
      <c r="N2022" s="50"/>
      <c r="T2022" s="50"/>
    </row>
    <row r="2023" spans="12:20" s="48" customFormat="1" hidden="1">
      <c r="L2023" s="50"/>
      <c r="M2023" s="50"/>
      <c r="N2023" s="50"/>
      <c r="T2023" s="50"/>
    </row>
    <row r="2024" spans="12:20" s="48" customFormat="1" hidden="1">
      <c r="L2024" s="50"/>
      <c r="M2024" s="50"/>
      <c r="N2024" s="50"/>
      <c r="T2024" s="50"/>
    </row>
    <row r="2025" spans="12:20" s="48" customFormat="1" hidden="1">
      <c r="L2025" s="50"/>
      <c r="M2025" s="50"/>
      <c r="N2025" s="50"/>
      <c r="T2025" s="50"/>
    </row>
    <row r="2026" spans="12:20" s="48" customFormat="1" hidden="1">
      <c r="L2026" s="50"/>
      <c r="M2026" s="50"/>
      <c r="N2026" s="50"/>
      <c r="T2026" s="50"/>
    </row>
    <row r="2027" spans="12:20" s="48" customFormat="1" hidden="1">
      <c r="L2027" s="50"/>
      <c r="M2027" s="50"/>
      <c r="N2027" s="50"/>
      <c r="T2027" s="50"/>
    </row>
    <row r="2028" spans="12:20" s="48" customFormat="1" hidden="1">
      <c r="L2028" s="50"/>
      <c r="M2028" s="50"/>
      <c r="N2028" s="50"/>
      <c r="T2028" s="50"/>
    </row>
    <row r="2029" spans="12:20" s="48" customFormat="1" hidden="1">
      <c r="L2029" s="50"/>
      <c r="M2029" s="50"/>
      <c r="N2029" s="50"/>
      <c r="T2029" s="50"/>
    </row>
    <row r="2030" spans="12:20" s="48" customFormat="1" hidden="1">
      <c r="L2030" s="50"/>
      <c r="M2030" s="50"/>
      <c r="N2030" s="50"/>
      <c r="T2030" s="50"/>
    </row>
    <row r="2031" spans="12:20" s="48" customFormat="1" hidden="1">
      <c r="L2031" s="50"/>
      <c r="M2031" s="50"/>
      <c r="N2031" s="50"/>
      <c r="T2031" s="50"/>
    </row>
    <row r="2032" spans="12:20" s="48" customFormat="1" hidden="1">
      <c r="L2032" s="50"/>
      <c r="M2032" s="50"/>
      <c r="N2032" s="50"/>
      <c r="T2032" s="50"/>
    </row>
    <row r="2033" spans="12:20" s="48" customFormat="1" hidden="1">
      <c r="L2033" s="50"/>
      <c r="M2033" s="50"/>
      <c r="N2033" s="50"/>
      <c r="T2033" s="50"/>
    </row>
    <row r="2034" spans="12:20" s="48" customFormat="1" hidden="1">
      <c r="L2034" s="50"/>
      <c r="M2034" s="50"/>
      <c r="N2034" s="50"/>
      <c r="T2034" s="50"/>
    </row>
    <row r="2035" spans="12:20" s="48" customFormat="1" hidden="1">
      <c r="L2035" s="50"/>
      <c r="M2035" s="50"/>
      <c r="N2035" s="50"/>
      <c r="T2035" s="50"/>
    </row>
    <row r="2036" spans="12:20" s="48" customFormat="1" hidden="1">
      <c r="L2036" s="50"/>
      <c r="M2036" s="50"/>
      <c r="N2036" s="50"/>
      <c r="T2036" s="50"/>
    </row>
    <row r="2037" spans="12:20" s="48" customFormat="1" hidden="1">
      <c r="L2037" s="50"/>
      <c r="M2037" s="50"/>
      <c r="N2037" s="50"/>
      <c r="T2037" s="50"/>
    </row>
    <row r="2038" spans="12:20" s="48" customFormat="1" hidden="1">
      <c r="L2038" s="50"/>
      <c r="M2038" s="50"/>
      <c r="N2038" s="50"/>
      <c r="T2038" s="50"/>
    </row>
    <row r="2039" spans="12:20" s="48" customFormat="1" hidden="1">
      <c r="L2039" s="50"/>
      <c r="M2039" s="50"/>
      <c r="N2039" s="50"/>
      <c r="T2039" s="50"/>
    </row>
    <row r="2040" spans="12:20" s="48" customFormat="1" hidden="1">
      <c r="L2040" s="50"/>
      <c r="M2040" s="50"/>
      <c r="N2040" s="50"/>
      <c r="T2040" s="50"/>
    </row>
    <row r="2041" spans="12:20" s="48" customFormat="1" hidden="1">
      <c r="L2041" s="50"/>
      <c r="M2041" s="50"/>
      <c r="N2041" s="50"/>
      <c r="T2041" s="50"/>
    </row>
    <row r="2042" spans="12:20" s="48" customFormat="1" hidden="1">
      <c r="L2042" s="50"/>
      <c r="M2042" s="50"/>
      <c r="N2042" s="50"/>
      <c r="T2042" s="50"/>
    </row>
    <row r="2043" spans="12:20" s="48" customFormat="1" hidden="1">
      <c r="L2043" s="50"/>
      <c r="M2043" s="50"/>
      <c r="N2043" s="50"/>
      <c r="T2043" s="50"/>
    </row>
    <row r="2044" spans="12:20" s="48" customFormat="1" hidden="1">
      <c r="L2044" s="50"/>
      <c r="M2044" s="50"/>
      <c r="N2044" s="50"/>
      <c r="T2044" s="50"/>
    </row>
    <row r="2045" spans="12:20" s="48" customFormat="1" hidden="1">
      <c r="L2045" s="50"/>
      <c r="M2045" s="50"/>
      <c r="N2045" s="50"/>
      <c r="T2045" s="50"/>
    </row>
    <row r="2046" spans="12:20" s="48" customFormat="1" hidden="1">
      <c r="L2046" s="50"/>
      <c r="M2046" s="50"/>
      <c r="N2046" s="50"/>
      <c r="T2046" s="50"/>
    </row>
    <row r="2047" spans="12:20" s="48" customFormat="1" hidden="1">
      <c r="L2047" s="50"/>
      <c r="M2047" s="50"/>
      <c r="N2047" s="50"/>
      <c r="T2047" s="50"/>
    </row>
    <row r="2048" spans="12:20" s="48" customFormat="1" hidden="1">
      <c r="L2048" s="50"/>
      <c r="M2048" s="50"/>
      <c r="N2048" s="50"/>
      <c r="T2048" s="50"/>
    </row>
    <row r="2049" spans="12:20" s="48" customFormat="1" hidden="1">
      <c r="L2049" s="50"/>
      <c r="M2049" s="50"/>
      <c r="N2049" s="50"/>
      <c r="T2049" s="50"/>
    </row>
    <row r="2050" spans="12:20" s="48" customFormat="1" hidden="1">
      <c r="L2050" s="50"/>
      <c r="M2050" s="50"/>
      <c r="N2050" s="50"/>
      <c r="T2050" s="50"/>
    </row>
    <row r="2051" spans="12:20" s="48" customFormat="1" hidden="1">
      <c r="L2051" s="50"/>
      <c r="M2051" s="50"/>
      <c r="N2051" s="50"/>
      <c r="T2051" s="50"/>
    </row>
    <row r="2052" spans="12:20" s="48" customFormat="1" hidden="1">
      <c r="L2052" s="50"/>
      <c r="M2052" s="50"/>
      <c r="N2052" s="50"/>
      <c r="T2052" s="50"/>
    </row>
    <row r="2053" spans="12:20" s="48" customFormat="1" hidden="1">
      <c r="L2053" s="50"/>
      <c r="M2053" s="50"/>
      <c r="N2053" s="50"/>
      <c r="T2053" s="50"/>
    </row>
    <row r="2054" spans="12:20" s="48" customFormat="1" hidden="1">
      <c r="L2054" s="50"/>
      <c r="M2054" s="50"/>
      <c r="N2054" s="50"/>
      <c r="T2054" s="50"/>
    </row>
    <row r="2055" spans="12:20" s="48" customFormat="1" hidden="1">
      <c r="L2055" s="50"/>
      <c r="M2055" s="50"/>
      <c r="N2055" s="50"/>
      <c r="T2055" s="50"/>
    </row>
    <row r="2056" spans="12:20" s="48" customFormat="1" hidden="1">
      <c r="L2056" s="50"/>
      <c r="M2056" s="50"/>
      <c r="N2056" s="50"/>
      <c r="T2056" s="50"/>
    </row>
    <row r="2057" spans="12:20" s="48" customFormat="1" hidden="1">
      <c r="L2057" s="50"/>
      <c r="M2057" s="50"/>
      <c r="N2057" s="50"/>
      <c r="T2057" s="50"/>
    </row>
    <row r="2058" spans="12:20" s="48" customFormat="1" hidden="1">
      <c r="L2058" s="50"/>
      <c r="M2058" s="50"/>
      <c r="N2058" s="50"/>
      <c r="T2058" s="50"/>
    </row>
    <row r="2059" spans="12:20" s="48" customFormat="1" hidden="1">
      <c r="L2059" s="50"/>
      <c r="M2059" s="50"/>
      <c r="N2059" s="50"/>
      <c r="T2059" s="50"/>
    </row>
    <row r="2060" spans="12:20" s="48" customFormat="1" hidden="1">
      <c r="L2060" s="50"/>
      <c r="M2060" s="50"/>
      <c r="N2060" s="50"/>
      <c r="T2060" s="50"/>
    </row>
    <row r="2061" spans="12:20" s="48" customFormat="1" hidden="1">
      <c r="L2061" s="50"/>
      <c r="M2061" s="50"/>
      <c r="N2061" s="50"/>
      <c r="T2061" s="50"/>
    </row>
    <row r="2062" spans="12:20" s="48" customFormat="1" hidden="1">
      <c r="L2062" s="50"/>
      <c r="M2062" s="50"/>
      <c r="N2062" s="50"/>
      <c r="T2062" s="50"/>
    </row>
    <row r="2063" spans="12:20" s="48" customFormat="1" hidden="1">
      <c r="L2063" s="50"/>
      <c r="M2063" s="50"/>
      <c r="N2063" s="50"/>
      <c r="T2063" s="50"/>
    </row>
    <row r="2064" spans="12:20" s="48" customFormat="1" hidden="1">
      <c r="L2064" s="50"/>
      <c r="M2064" s="50"/>
      <c r="N2064" s="50"/>
      <c r="T2064" s="50"/>
    </row>
    <row r="2065" spans="12:20" s="48" customFormat="1" hidden="1">
      <c r="L2065" s="50"/>
      <c r="M2065" s="50"/>
      <c r="N2065" s="50"/>
      <c r="T2065" s="50"/>
    </row>
    <row r="2066" spans="12:20" s="48" customFormat="1" hidden="1">
      <c r="L2066" s="50"/>
      <c r="M2066" s="50"/>
      <c r="N2066" s="50"/>
      <c r="T2066" s="50"/>
    </row>
    <row r="2067" spans="12:20" s="48" customFormat="1" hidden="1">
      <c r="L2067" s="50"/>
      <c r="M2067" s="50"/>
      <c r="N2067" s="50"/>
      <c r="T2067" s="50"/>
    </row>
    <row r="2068" spans="12:20" s="48" customFormat="1" hidden="1">
      <c r="L2068" s="50"/>
      <c r="M2068" s="50"/>
      <c r="N2068" s="50"/>
      <c r="T2068" s="50"/>
    </row>
    <row r="2069" spans="12:20" s="48" customFormat="1" hidden="1">
      <c r="L2069" s="50"/>
      <c r="M2069" s="50"/>
      <c r="N2069" s="50"/>
      <c r="T2069" s="50"/>
    </row>
    <row r="2070" spans="12:20" s="48" customFormat="1" hidden="1">
      <c r="L2070" s="50"/>
      <c r="M2070" s="50"/>
      <c r="N2070" s="50"/>
      <c r="T2070" s="50"/>
    </row>
    <row r="2071" spans="12:20" s="48" customFormat="1" hidden="1">
      <c r="L2071" s="50"/>
      <c r="M2071" s="50"/>
      <c r="N2071" s="50"/>
      <c r="T2071" s="50"/>
    </row>
    <row r="2072" spans="12:20" s="48" customFormat="1" hidden="1">
      <c r="L2072" s="50"/>
      <c r="M2072" s="50"/>
      <c r="N2072" s="50"/>
      <c r="T2072" s="50"/>
    </row>
    <row r="2073" spans="12:20" s="48" customFormat="1" hidden="1">
      <c r="L2073" s="50"/>
      <c r="M2073" s="50"/>
      <c r="N2073" s="50"/>
      <c r="T2073" s="50"/>
    </row>
    <row r="2074" spans="12:20" s="48" customFormat="1" hidden="1">
      <c r="L2074" s="50"/>
      <c r="M2074" s="50"/>
      <c r="N2074" s="50"/>
      <c r="T2074" s="50"/>
    </row>
    <row r="2075" spans="12:20" s="48" customFormat="1" hidden="1">
      <c r="L2075" s="50"/>
      <c r="M2075" s="50"/>
      <c r="N2075" s="50"/>
      <c r="T2075" s="50"/>
    </row>
    <row r="2076" spans="12:20" s="48" customFormat="1" hidden="1">
      <c r="L2076" s="50"/>
      <c r="M2076" s="50"/>
      <c r="N2076" s="50"/>
      <c r="T2076" s="50"/>
    </row>
    <row r="2077" spans="12:20" s="48" customFormat="1" hidden="1">
      <c r="L2077" s="50"/>
      <c r="M2077" s="50"/>
      <c r="N2077" s="50"/>
      <c r="T2077" s="50"/>
    </row>
    <row r="2078" spans="12:20" s="48" customFormat="1" hidden="1">
      <c r="L2078" s="50"/>
      <c r="M2078" s="50"/>
      <c r="N2078" s="50"/>
      <c r="T2078" s="50"/>
    </row>
    <row r="2079" spans="12:20" s="48" customFormat="1" hidden="1">
      <c r="L2079" s="50"/>
      <c r="M2079" s="50"/>
      <c r="N2079" s="50"/>
      <c r="T2079" s="50"/>
    </row>
    <row r="2080" spans="12:20" s="48" customFormat="1" hidden="1">
      <c r="L2080" s="50"/>
      <c r="M2080" s="50"/>
      <c r="N2080" s="50"/>
      <c r="T2080" s="50"/>
    </row>
    <row r="2081" spans="12:20" s="48" customFormat="1" hidden="1">
      <c r="L2081" s="50"/>
      <c r="M2081" s="50"/>
      <c r="N2081" s="50"/>
      <c r="T2081" s="50"/>
    </row>
    <row r="2082" spans="12:20" s="48" customFormat="1" hidden="1">
      <c r="L2082" s="50"/>
      <c r="M2082" s="50"/>
      <c r="N2082" s="50"/>
      <c r="T2082" s="50"/>
    </row>
    <row r="2083" spans="12:20" s="48" customFormat="1" hidden="1">
      <c r="L2083" s="50"/>
      <c r="M2083" s="50"/>
      <c r="N2083" s="50"/>
      <c r="T2083" s="50"/>
    </row>
    <row r="2084" spans="12:20" s="48" customFormat="1" hidden="1">
      <c r="L2084" s="50"/>
      <c r="M2084" s="50"/>
      <c r="N2084" s="50"/>
      <c r="T2084" s="50"/>
    </row>
    <row r="2085" spans="12:20" s="48" customFormat="1" hidden="1">
      <c r="L2085" s="50"/>
      <c r="M2085" s="50"/>
      <c r="N2085" s="50"/>
      <c r="T2085" s="50"/>
    </row>
    <row r="2086" spans="12:20" s="48" customFormat="1" hidden="1">
      <c r="L2086" s="50"/>
      <c r="M2086" s="50"/>
      <c r="N2086" s="50"/>
      <c r="T2086" s="50"/>
    </row>
    <row r="2087" spans="12:20" s="48" customFormat="1" hidden="1">
      <c r="L2087" s="50"/>
      <c r="M2087" s="50"/>
      <c r="N2087" s="50"/>
      <c r="T2087" s="50"/>
    </row>
    <row r="2088" spans="12:20" s="48" customFormat="1" hidden="1">
      <c r="L2088" s="50"/>
      <c r="M2088" s="50"/>
      <c r="N2088" s="50"/>
      <c r="T2088" s="50"/>
    </row>
    <row r="2089" spans="12:20" s="48" customFormat="1" hidden="1">
      <c r="L2089" s="50"/>
      <c r="M2089" s="50"/>
      <c r="N2089" s="50"/>
      <c r="T2089" s="50"/>
    </row>
    <row r="2090" spans="12:20" s="48" customFormat="1" hidden="1">
      <c r="L2090" s="50"/>
      <c r="M2090" s="50"/>
      <c r="N2090" s="50"/>
      <c r="T2090" s="50"/>
    </row>
    <row r="2091" spans="12:20" s="48" customFormat="1" hidden="1">
      <c r="L2091" s="50"/>
      <c r="M2091" s="50"/>
      <c r="N2091" s="50"/>
      <c r="T2091" s="50"/>
    </row>
    <row r="2092" spans="12:20" s="48" customFormat="1" hidden="1">
      <c r="L2092" s="50"/>
      <c r="M2092" s="50"/>
      <c r="N2092" s="50"/>
      <c r="T2092" s="50"/>
    </row>
    <row r="2093" spans="12:20" s="48" customFormat="1" hidden="1">
      <c r="L2093" s="50"/>
      <c r="M2093" s="50"/>
      <c r="N2093" s="50"/>
      <c r="T2093" s="50"/>
    </row>
    <row r="2094" spans="12:20" s="48" customFormat="1" hidden="1">
      <c r="L2094" s="50"/>
      <c r="M2094" s="50"/>
      <c r="N2094" s="50"/>
      <c r="T2094" s="50"/>
    </row>
    <row r="2095" spans="12:20" s="48" customFormat="1" hidden="1">
      <c r="L2095" s="50"/>
      <c r="M2095" s="50"/>
      <c r="N2095" s="50"/>
      <c r="T2095" s="50"/>
    </row>
    <row r="2096" spans="12:20" s="48" customFormat="1" hidden="1">
      <c r="L2096" s="50"/>
      <c r="M2096" s="50"/>
      <c r="N2096" s="50"/>
      <c r="T2096" s="50"/>
    </row>
    <row r="2097" spans="12:20" s="48" customFormat="1" hidden="1">
      <c r="L2097" s="50"/>
      <c r="M2097" s="50"/>
      <c r="N2097" s="50"/>
      <c r="T2097" s="50"/>
    </row>
    <row r="2098" spans="12:20" s="48" customFormat="1" hidden="1">
      <c r="L2098" s="50"/>
      <c r="M2098" s="50"/>
      <c r="N2098" s="50"/>
      <c r="T2098" s="50"/>
    </row>
    <row r="2099" spans="12:20" s="48" customFormat="1" hidden="1">
      <c r="L2099" s="50"/>
      <c r="M2099" s="50"/>
      <c r="N2099" s="50"/>
      <c r="T2099" s="50"/>
    </row>
    <row r="2100" spans="12:20" s="48" customFormat="1" hidden="1">
      <c r="L2100" s="50"/>
      <c r="M2100" s="50"/>
      <c r="N2100" s="50"/>
      <c r="T2100" s="50"/>
    </row>
    <row r="2101" spans="12:20" s="48" customFormat="1" hidden="1">
      <c r="L2101" s="50"/>
      <c r="M2101" s="50"/>
      <c r="N2101" s="50"/>
      <c r="T2101" s="50"/>
    </row>
    <row r="2102" spans="12:20" s="48" customFormat="1" hidden="1">
      <c r="L2102" s="50"/>
      <c r="M2102" s="50"/>
      <c r="N2102" s="50"/>
      <c r="T2102" s="50"/>
    </row>
    <row r="2103" spans="12:20" s="48" customFormat="1" hidden="1">
      <c r="L2103" s="50"/>
      <c r="M2103" s="50"/>
      <c r="N2103" s="50"/>
      <c r="T2103" s="50"/>
    </row>
    <row r="2104" spans="12:20" s="48" customFormat="1" hidden="1">
      <c r="L2104" s="50"/>
      <c r="M2104" s="50"/>
      <c r="N2104" s="50"/>
      <c r="T2104" s="50"/>
    </row>
    <row r="2105" spans="12:20" s="48" customFormat="1" hidden="1">
      <c r="L2105" s="50"/>
      <c r="M2105" s="50"/>
      <c r="N2105" s="50"/>
      <c r="T2105" s="50"/>
    </row>
    <row r="2106" spans="12:20" s="48" customFormat="1" hidden="1">
      <c r="L2106" s="50"/>
      <c r="M2106" s="50"/>
      <c r="N2106" s="50"/>
      <c r="T2106" s="50"/>
    </row>
    <row r="2107" spans="12:20" s="48" customFormat="1" hidden="1">
      <c r="L2107" s="50"/>
      <c r="M2107" s="50"/>
      <c r="N2107" s="50"/>
      <c r="T2107" s="50"/>
    </row>
    <row r="2108" spans="12:20" s="48" customFormat="1" hidden="1">
      <c r="L2108" s="50"/>
      <c r="M2108" s="50"/>
      <c r="N2108" s="50"/>
      <c r="T2108" s="50"/>
    </row>
    <row r="2109" spans="12:20" s="48" customFormat="1" hidden="1">
      <c r="L2109" s="50"/>
      <c r="M2109" s="50"/>
      <c r="N2109" s="50"/>
      <c r="T2109" s="50"/>
    </row>
    <row r="2110" spans="12:20" s="48" customFormat="1" hidden="1">
      <c r="L2110" s="50"/>
      <c r="M2110" s="50"/>
      <c r="N2110" s="50"/>
      <c r="T2110" s="50"/>
    </row>
    <row r="2111" spans="12:20" s="48" customFormat="1" hidden="1">
      <c r="L2111" s="50"/>
      <c r="M2111" s="50"/>
      <c r="N2111" s="50"/>
      <c r="T2111" s="50"/>
    </row>
    <row r="2112" spans="12:20" s="48" customFormat="1" hidden="1">
      <c r="L2112" s="50"/>
      <c r="M2112" s="50"/>
      <c r="N2112" s="50"/>
      <c r="T2112" s="50"/>
    </row>
    <row r="2113" spans="12:20" s="48" customFormat="1" hidden="1">
      <c r="L2113" s="50"/>
      <c r="M2113" s="50"/>
      <c r="N2113" s="50"/>
      <c r="T2113" s="50"/>
    </row>
    <row r="2114" spans="12:20" s="48" customFormat="1" hidden="1">
      <c r="L2114" s="50"/>
      <c r="M2114" s="50"/>
      <c r="N2114" s="50"/>
      <c r="T2114" s="50"/>
    </row>
    <row r="2115" spans="12:20" s="48" customFormat="1" hidden="1">
      <c r="L2115" s="50"/>
      <c r="M2115" s="50"/>
      <c r="N2115" s="50"/>
      <c r="T2115" s="50"/>
    </row>
    <row r="2116" spans="12:20" s="48" customFormat="1" hidden="1">
      <c r="L2116" s="50"/>
      <c r="M2116" s="50"/>
      <c r="N2116" s="50"/>
      <c r="T2116" s="50"/>
    </row>
    <row r="2117" spans="12:20" s="48" customFormat="1" hidden="1">
      <c r="L2117" s="50"/>
      <c r="M2117" s="50"/>
      <c r="N2117" s="50"/>
      <c r="T2117" s="50"/>
    </row>
    <row r="2118" spans="12:20" s="48" customFormat="1" hidden="1">
      <c r="L2118" s="50"/>
      <c r="M2118" s="50"/>
      <c r="N2118" s="50"/>
      <c r="T2118" s="50"/>
    </row>
    <row r="2119" spans="12:20" s="48" customFormat="1" hidden="1">
      <c r="L2119" s="50"/>
      <c r="M2119" s="50"/>
      <c r="N2119" s="50"/>
      <c r="T2119" s="50"/>
    </row>
    <row r="2120" spans="12:20" s="48" customFormat="1" hidden="1">
      <c r="L2120" s="50"/>
      <c r="M2120" s="50"/>
      <c r="N2120" s="50"/>
      <c r="T2120" s="50"/>
    </row>
    <row r="2121" spans="12:20" s="48" customFormat="1" hidden="1">
      <c r="L2121" s="50"/>
      <c r="M2121" s="50"/>
      <c r="N2121" s="50"/>
      <c r="T2121" s="50"/>
    </row>
    <row r="2122" spans="12:20" s="48" customFormat="1" hidden="1">
      <c r="L2122" s="50"/>
      <c r="M2122" s="50"/>
      <c r="N2122" s="50"/>
      <c r="T2122" s="50"/>
    </row>
    <row r="2123" spans="12:20" s="48" customFormat="1" hidden="1">
      <c r="L2123" s="50"/>
      <c r="M2123" s="50"/>
      <c r="N2123" s="50"/>
      <c r="T2123" s="50"/>
    </row>
    <row r="2124" spans="12:20" s="48" customFormat="1" hidden="1">
      <c r="L2124" s="50"/>
      <c r="M2124" s="50"/>
      <c r="N2124" s="50"/>
      <c r="T2124" s="50"/>
    </row>
    <row r="2125" spans="12:20" s="48" customFormat="1" hidden="1">
      <c r="L2125" s="50"/>
      <c r="M2125" s="50"/>
      <c r="N2125" s="50"/>
      <c r="T2125" s="50"/>
    </row>
    <row r="2126" spans="12:20" s="48" customFormat="1" hidden="1">
      <c r="L2126" s="50"/>
      <c r="M2126" s="50"/>
      <c r="N2126" s="50"/>
      <c r="T2126" s="50"/>
    </row>
    <row r="2127" spans="12:20" s="48" customFormat="1" hidden="1">
      <c r="L2127" s="50"/>
      <c r="M2127" s="50"/>
      <c r="N2127" s="50"/>
      <c r="T2127" s="50"/>
    </row>
    <row r="2128" spans="12:20" s="48" customFormat="1" hidden="1">
      <c r="L2128" s="50"/>
      <c r="M2128" s="50"/>
      <c r="N2128" s="50"/>
      <c r="T2128" s="50"/>
    </row>
    <row r="2129" spans="12:20" s="48" customFormat="1" hidden="1">
      <c r="L2129" s="50"/>
      <c r="M2129" s="50"/>
      <c r="N2129" s="50"/>
      <c r="T2129" s="50"/>
    </row>
    <row r="2130" spans="12:20" s="48" customFormat="1" hidden="1">
      <c r="L2130" s="50"/>
      <c r="M2130" s="50"/>
      <c r="N2130" s="50"/>
      <c r="T2130" s="50"/>
    </row>
    <row r="2131" spans="12:20" s="48" customFormat="1" hidden="1">
      <c r="L2131" s="50"/>
      <c r="M2131" s="50"/>
      <c r="N2131" s="50"/>
      <c r="T2131" s="50"/>
    </row>
    <row r="2132" spans="12:20" s="48" customFormat="1" hidden="1">
      <c r="L2132" s="50"/>
      <c r="M2132" s="50"/>
      <c r="N2132" s="50"/>
      <c r="T2132" s="50"/>
    </row>
    <row r="2133" spans="12:20" s="48" customFormat="1" hidden="1">
      <c r="L2133" s="50"/>
      <c r="M2133" s="50"/>
      <c r="N2133" s="50"/>
      <c r="T2133" s="50"/>
    </row>
    <row r="2134" spans="12:20" s="48" customFormat="1" hidden="1">
      <c r="L2134" s="50"/>
      <c r="M2134" s="50"/>
      <c r="N2134" s="50"/>
      <c r="T2134" s="50"/>
    </row>
    <row r="2135" spans="12:20" s="48" customFormat="1" hidden="1">
      <c r="L2135" s="50"/>
      <c r="M2135" s="50"/>
      <c r="N2135" s="50"/>
      <c r="T2135" s="50"/>
    </row>
    <row r="2136" spans="12:20" s="48" customFormat="1" hidden="1">
      <c r="L2136" s="50"/>
      <c r="M2136" s="50"/>
      <c r="N2136" s="50"/>
      <c r="T2136" s="50"/>
    </row>
    <row r="2137" spans="12:20" s="48" customFormat="1" hidden="1">
      <c r="L2137" s="50"/>
      <c r="M2137" s="50"/>
      <c r="N2137" s="50"/>
      <c r="T2137" s="50"/>
    </row>
    <row r="2138" spans="12:20" s="48" customFormat="1" hidden="1">
      <c r="L2138" s="50"/>
      <c r="M2138" s="50"/>
      <c r="N2138" s="50"/>
      <c r="T2138" s="50"/>
    </row>
    <row r="2139" spans="12:20" s="48" customFormat="1" hidden="1">
      <c r="L2139" s="50"/>
      <c r="M2139" s="50"/>
      <c r="N2139" s="50"/>
      <c r="T2139" s="50"/>
    </row>
    <row r="2140" spans="12:20" s="48" customFormat="1" hidden="1">
      <c r="L2140" s="50"/>
      <c r="M2140" s="50"/>
      <c r="N2140" s="50"/>
      <c r="T2140" s="50"/>
    </row>
    <row r="2141" spans="12:20" s="48" customFormat="1" hidden="1">
      <c r="L2141" s="50"/>
      <c r="M2141" s="50"/>
      <c r="N2141" s="50"/>
      <c r="T2141" s="50"/>
    </row>
    <row r="2142" spans="12:20" s="48" customFormat="1" hidden="1">
      <c r="L2142" s="50"/>
      <c r="M2142" s="50"/>
      <c r="N2142" s="50"/>
      <c r="T2142" s="50"/>
    </row>
    <row r="2143" spans="12:20" s="48" customFormat="1" hidden="1">
      <c r="L2143" s="50"/>
      <c r="M2143" s="50"/>
      <c r="N2143" s="50"/>
      <c r="T2143" s="50"/>
    </row>
    <row r="2144" spans="12:20" s="48" customFormat="1" hidden="1">
      <c r="L2144" s="50"/>
      <c r="M2144" s="50"/>
      <c r="N2144" s="50"/>
      <c r="T2144" s="50"/>
    </row>
    <row r="2145" spans="12:20" s="48" customFormat="1" hidden="1">
      <c r="L2145" s="50"/>
      <c r="M2145" s="50"/>
      <c r="N2145" s="50"/>
      <c r="T2145" s="50"/>
    </row>
    <row r="2146" spans="12:20" s="48" customFormat="1" hidden="1">
      <c r="L2146" s="50"/>
      <c r="M2146" s="50"/>
      <c r="N2146" s="50"/>
      <c r="T2146" s="50"/>
    </row>
    <row r="2147" spans="12:20" s="48" customFormat="1" hidden="1">
      <c r="L2147" s="50"/>
      <c r="M2147" s="50"/>
      <c r="N2147" s="50"/>
      <c r="T2147" s="50"/>
    </row>
    <row r="2148" spans="12:20" s="48" customFormat="1" hidden="1">
      <c r="L2148" s="50"/>
      <c r="M2148" s="50"/>
      <c r="N2148" s="50"/>
      <c r="T2148" s="50"/>
    </row>
    <row r="2149" spans="12:20" s="48" customFormat="1" hidden="1">
      <c r="L2149" s="50"/>
      <c r="M2149" s="50"/>
      <c r="N2149" s="50"/>
      <c r="T2149" s="50"/>
    </row>
    <row r="2150" spans="12:20" s="48" customFormat="1" hidden="1">
      <c r="L2150" s="50"/>
      <c r="M2150" s="50"/>
      <c r="N2150" s="50"/>
      <c r="T2150" s="50"/>
    </row>
    <row r="2151" spans="12:20" s="48" customFormat="1" hidden="1">
      <c r="L2151" s="50"/>
      <c r="M2151" s="50"/>
      <c r="N2151" s="50"/>
      <c r="T2151" s="50"/>
    </row>
    <row r="2152" spans="12:20" s="48" customFormat="1" hidden="1">
      <c r="L2152" s="50"/>
      <c r="M2152" s="50"/>
      <c r="N2152" s="50"/>
      <c r="T2152" s="50"/>
    </row>
    <row r="2153" spans="12:20" s="48" customFormat="1" hidden="1">
      <c r="L2153" s="50"/>
      <c r="M2153" s="50"/>
      <c r="N2153" s="50"/>
      <c r="T2153" s="50"/>
    </row>
    <row r="2154" spans="12:20" s="48" customFormat="1" hidden="1">
      <c r="L2154" s="50"/>
      <c r="M2154" s="50"/>
      <c r="N2154" s="50"/>
      <c r="T2154" s="50"/>
    </row>
    <row r="2155" spans="12:20" s="48" customFormat="1" hidden="1">
      <c r="L2155" s="50"/>
      <c r="M2155" s="50"/>
      <c r="N2155" s="50"/>
      <c r="T2155" s="50"/>
    </row>
    <row r="2156" spans="12:20" s="48" customFormat="1" hidden="1">
      <c r="L2156" s="50"/>
      <c r="M2156" s="50"/>
      <c r="N2156" s="50"/>
      <c r="T2156" s="50"/>
    </row>
    <row r="2157" spans="12:20" s="48" customFormat="1" hidden="1">
      <c r="L2157" s="50"/>
      <c r="M2157" s="50"/>
      <c r="N2157" s="50"/>
      <c r="T2157" s="50"/>
    </row>
    <row r="2158" spans="12:20" s="48" customFormat="1" hidden="1">
      <c r="L2158" s="50"/>
      <c r="M2158" s="50"/>
      <c r="N2158" s="50"/>
      <c r="T2158" s="50"/>
    </row>
    <row r="2159" spans="12:20" s="48" customFormat="1" hidden="1">
      <c r="L2159" s="50"/>
      <c r="M2159" s="50"/>
      <c r="N2159" s="50"/>
      <c r="T2159" s="50"/>
    </row>
    <row r="2160" spans="12:20" s="48" customFormat="1" hidden="1">
      <c r="L2160" s="50"/>
      <c r="M2160" s="50"/>
      <c r="N2160" s="50"/>
      <c r="T2160" s="50"/>
    </row>
    <row r="2161" spans="12:20" s="48" customFormat="1" hidden="1">
      <c r="L2161" s="50"/>
      <c r="M2161" s="50"/>
      <c r="N2161" s="50"/>
      <c r="T2161" s="50"/>
    </row>
    <row r="2162" spans="12:20" s="48" customFormat="1" hidden="1">
      <c r="L2162" s="50"/>
      <c r="M2162" s="50"/>
      <c r="N2162" s="50"/>
      <c r="T2162" s="50"/>
    </row>
    <row r="2163" spans="12:20" s="48" customFormat="1" hidden="1">
      <c r="L2163" s="50"/>
      <c r="M2163" s="50"/>
      <c r="N2163" s="50"/>
      <c r="T2163" s="50"/>
    </row>
    <row r="2164" spans="12:20" s="48" customFormat="1" hidden="1">
      <c r="L2164" s="50"/>
      <c r="M2164" s="50"/>
      <c r="N2164" s="50"/>
      <c r="T2164" s="50"/>
    </row>
    <row r="2165" spans="12:20" s="48" customFormat="1" hidden="1">
      <c r="L2165" s="50"/>
      <c r="M2165" s="50"/>
      <c r="N2165" s="50"/>
      <c r="T2165" s="50"/>
    </row>
    <row r="2166" spans="12:20" s="48" customFormat="1" hidden="1">
      <c r="L2166" s="50"/>
      <c r="M2166" s="50"/>
      <c r="N2166" s="50"/>
      <c r="T2166" s="50"/>
    </row>
    <row r="2167" spans="12:20" s="48" customFormat="1" hidden="1">
      <c r="L2167" s="50"/>
      <c r="M2167" s="50"/>
      <c r="N2167" s="50"/>
      <c r="T2167" s="50"/>
    </row>
    <row r="2168" spans="12:20" s="48" customFormat="1" hidden="1">
      <c r="L2168" s="50"/>
      <c r="M2168" s="50"/>
      <c r="N2168" s="50"/>
      <c r="T2168" s="50"/>
    </row>
    <row r="2169" spans="12:20" s="48" customFormat="1" hidden="1">
      <c r="L2169" s="50"/>
      <c r="M2169" s="50"/>
      <c r="N2169" s="50"/>
      <c r="T2169" s="50"/>
    </row>
    <row r="2170" spans="12:20" s="48" customFormat="1" hidden="1">
      <c r="L2170" s="50"/>
      <c r="M2170" s="50"/>
      <c r="N2170" s="50"/>
      <c r="T2170" s="50"/>
    </row>
    <row r="2171" spans="12:20" s="48" customFormat="1" hidden="1">
      <c r="L2171" s="50"/>
      <c r="M2171" s="50"/>
      <c r="N2171" s="50"/>
      <c r="T2171" s="50"/>
    </row>
    <row r="2172" spans="12:20" s="48" customFormat="1" hidden="1">
      <c r="L2172" s="50"/>
      <c r="M2172" s="50"/>
      <c r="N2172" s="50"/>
      <c r="T2172" s="50"/>
    </row>
    <row r="2173" spans="12:20" s="48" customFormat="1" hidden="1">
      <c r="L2173" s="50"/>
      <c r="M2173" s="50"/>
      <c r="N2173" s="50"/>
      <c r="T2173" s="50"/>
    </row>
    <row r="2174" spans="12:20" s="48" customFormat="1" hidden="1">
      <c r="L2174" s="50"/>
      <c r="M2174" s="50"/>
      <c r="N2174" s="50"/>
      <c r="T2174" s="50"/>
    </row>
    <row r="2175" spans="12:20" s="48" customFormat="1" hidden="1">
      <c r="L2175" s="50"/>
      <c r="M2175" s="50"/>
      <c r="N2175" s="50"/>
      <c r="T2175" s="50"/>
    </row>
    <row r="2176" spans="12:20" s="48" customFormat="1" hidden="1">
      <c r="L2176" s="50"/>
      <c r="M2176" s="50"/>
      <c r="N2176" s="50"/>
      <c r="T2176" s="50"/>
    </row>
    <row r="2177" spans="12:20" s="48" customFormat="1" hidden="1">
      <c r="L2177" s="50"/>
      <c r="M2177" s="50"/>
      <c r="N2177" s="50"/>
      <c r="T2177" s="50"/>
    </row>
    <row r="2178" spans="12:20" s="48" customFormat="1" hidden="1">
      <c r="L2178" s="50"/>
      <c r="M2178" s="50"/>
      <c r="N2178" s="50"/>
      <c r="T2178" s="50"/>
    </row>
    <row r="2179" spans="12:20" s="48" customFormat="1" hidden="1">
      <c r="L2179" s="50"/>
      <c r="M2179" s="50"/>
      <c r="N2179" s="50"/>
      <c r="T2179" s="50"/>
    </row>
    <row r="2180" spans="12:20" s="48" customFormat="1" hidden="1">
      <c r="L2180" s="50"/>
      <c r="M2180" s="50"/>
      <c r="N2180" s="50"/>
      <c r="T2180" s="50"/>
    </row>
    <row r="2181" spans="12:20" s="48" customFormat="1" hidden="1">
      <c r="L2181" s="50"/>
      <c r="M2181" s="50"/>
      <c r="N2181" s="50"/>
      <c r="T2181" s="50"/>
    </row>
    <row r="2182" spans="12:20" s="48" customFormat="1" hidden="1">
      <c r="L2182" s="50"/>
      <c r="M2182" s="50"/>
      <c r="N2182" s="50"/>
      <c r="T2182" s="50"/>
    </row>
    <row r="2183" spans="12:20" s="48" customFormat="1" hidden="1">
      <c r="L2183" s="50"/>
      <c r="M2183" s="50"/>
      <c r="N2183" s="50"/>
      <c r="T2183" s="50"/>
    </row>
    <row r="2184" spans="12:20" s="48" customFormat="1" hidden="1">
      <c r="L2184" s="50"/>
      <c r="M2184" s="50"/>
      <c r="N2184" s="50"/>
      <c r="T2184" s="50"/>
    </row>
    <row r="2185" spans="12:20" s="48" customFormat="1" hidden="1">
      <c r="L2185" s="50"/>
      <c r="M2185" s="50"/>
      <c r="N2185" s="50"/>
      <c r="T2185" s="50"/>
    </row>
    <row r="2186" spans="12:20" s="48" customFormat="1" hidden="1">
      <c r="L2186" s="50"/>
      <c r="M2186" s="50"/>
      <c r="N2186" s="50"/>
      <c r="T2186" s="50"/>
    </row>
    <row r="2187" spans="12:20" s="48" customFormat="1" hidden="1">
      <c r="L2187" s="50"/>
      <c r="M2187" s="50"/>
      <c r="N2187" s="50"/>
      <c r="T2187" s="50"/>
    </row>
    <row r="2188" spans="12:20" s="48" customFormat="1" hidden="1">
      <c r="L2188" s="50"/>
      <c r="M2188" s="50"/>
      <c r="N2188" s="50"/>
      <c r="T2188" s="50"/>
    </row>
    <row r="2189" spans="12:20" s="48" customFormat="1" hidden="1">
      <c r="L2189" s="50"/>
      <c r="M2189" s="50"/>
      <c r="N2189" s="50"/>
      <c r="T2189" s="50"/>
    </row>
    <row r="2190" spans="12:20" s="48" customFormat="1" hidden="1">
      <c r="L2190" s="50"/>
      <c r="M2190" s="50"/>
      <c r="N2190" s="50"/>
      <c r="T2190" s="50"/>
    </row>
    <row r="2191" spans="12:20" s="48" customFormat="1" hidden="1">
      <c r="L2191" s="50"/>
      <c r="M2191" s="50"/>
      <c r="N2191" s="50"/>
      <c r="T2191" s="50"/>
    </row>
    <row r="2192" spans="12:20" s="48" customFormat="1" hidden="1">
      <c r="L2192" s="50"/>
      <c r="M2192" s="50"/>
      <c r="N2192" s="50"/>
      <c r="T2192" s="50"/>
    </row>
    <row r="2193" spans="12:20" s="48" customFormat="1" hidden="1">
      <c r="L2193" s="50"/>
      <c r="M2193" s="50"/>
      <c r="N2193" s="50"/>
      <c r="T2193" s="50"/>
    </row>
    <row r="2194" spans="12:20" s="48" customFormat="1" hidden="1">
      <c r="L2194" s="50"/>
      <c r="M2194" s="50"/>
      <c r="N2194" s="50"/>
      <c r="T2194" s="50"/>
    </row>
    <row r="2195" spans="12:20" s="48" customFormat="1" hidden="1">
      <c r="L2195" s="50"/>
      <c r="M2195" s="50"/>
      <c r="N2195" s="50"/>
      <c r="T2195" s="50"/>
    </row>
    <row r="2196" spans="12:20" s="48" customFormat="1" hidden="1">
      <c r="L2196" s="50"/>
      <c r="M2196" s="50"/>
      <c r="N2196" s="50"/>
      <c r="T2196" s="50"/>
    </row>
    <row r="2197" spans="12:20" s="48" customFormat="1" hidden="1">
      <c r="L2197" s="50"/>
      <c r="M2197" s="50"/>
      <c r="N2197" s="50"/>
      <c r="T2197" s="50"/>
    </row>
    <row r="2198" spans="12:20" s="48" customFormat="1" hidden="1">
      <c r="L2198" s="50"/>
      <c r="M2198" s="50"/>
      <c r="N2198" s="50"/>
      <c r="T2198" s="50"/>
    </row>
    <row r="2199" spans="12:20" s="48" customFormat="1" hidden="1">
      <c r="L2199" s="50"/>
      <c r="M2199" s="50"/>
      <c r="N2199" s="50"/>
      <c r="T2199" s="50"/>
    </row>
    <row r="2200" spans="12:20" s="48" customFormat="1" hidden="1">
      <c r="L2200" s="50"/>
      <c r="M2200" s="50"/>
      <c r="N2200" s="50"/>
      <c r="T2200" s="50"/>
    </row>
    <row r="2201" spans="12:20" s="48" customFormat="1" hidden="1">
      <c r="L2201" s="50"/>
      <c r="M2201" s="50"/>
      <c r="N2201" s="50"/>
      <c r="T2201" s="50"/>
    </row>
    <row r="2202" spans="12:20" s="48" customFormat="1" hidden="1">
      <c r="L2202" s="50"/>
      <c r="M2202" s="50"/>
      <c r="N2202" s="50"/>
      <c r="T2202" s="50"/>
    </row>
    <row r="2203" spans="12:20" s="48" customFormat="1" hidden="1">
      <c r="L2203" s="50"/>
      <c r="M2203" s="50"/>
      <c r="N2203" s="50"/>
      <c r="T2203" s="50"/>
    </row>
    <row r="2204" spans="12:20" s="48" customFormat="1" hidden="1">
      <c r="L2204" s="50"/>
      <c r="M2204" s="50"/>
      <c r="N2204" s="50"/>
      <c r="T2204" s="50"/>
    </row>
    <row r="2205" spans="12:20" s="48" customFormat="1" hidden="1">
      <c r="L2205" s="50"/>
      <c r="M2205" s="50"/>
      <c r="N2205" s="50"/>
      <c r="T2205" s="50"/>
    </row>
    <row r="2206" spans="12:20" s="48" customFormat="1" hidden="1">
      <c r="L2206" s="50"/>
      <c r="M2206" s="50"/>
      <c r="N2206" s="50"/>
      <c r="T2206" s="50"/>
    </row>
    <row r="2207" spans="12:20" s="48" customFormat="1" hidden="1">
      <c r="L2207" s="50"/>
      <c r="M2207" s="50"/>
      <c r="N2207" s="50"/>
      <c r="T2207" s="50"/>
    </row>
    <row r="2208" spans="12:20" s="48" customFormat="1" hidden="1">
      <c r="L2208" s="50"/>
      <c r="M2208" s="50"/>
      <c r="N2208" s="50"/>
      <c r="T2208" s="50"/>
    </row>
    <row r="2209" spans="12:20" s="48" customFormat="1" hidden="1">
      <c r="L2209" s="50"/>
      <c r="M2209" s="50"/>
      <c r="N2209" s="50"/>
      <c r="T2209" s="50"/>
    </row>
    <row r="2210" spans="12:20" s="48" customFormat="1" hidden="1">
      <c r="L2210" s="50"/>
      <c r="M2210" s="50"/>
      <c r="N2210" s="50"/>
      <c r="T2210" s="50"/>
    </row>
    <row r="2211" spans="12:20" s="48" customFormat="1" hidden="1">
      <c r="L2211" s="50"/>
      <c r="M2211" s="50"/>
      <c r="N2211" s="50"/>
      <c r="T2211" s="50"/>
    </row>
    <row r="2212" spans="12:20" s="48" customFormat="1" hidden="1">
      <c r="L2212" s="50"/>
      <c r="M2212" s="50"/>
      <c r="N2212" s="50"/>
      <c r="T2212" s="50"/>
    </row>
    <row r="2213" spans="12:20" s="48" customFormat="1" hidden="1">
      <c r="L2213" s="50"/>
      <c r="M2213" s="50"/>
      <c r="N2213" s="50"/>
      <c r="T2213" s="50"/>
    </row>
    <row r="2214" spans="12:20" s="48" customFormat="1" hidden="1">
      <c r="L2214" s="50"/>
      <c r="M2214" s="50"/>
      <c r="N2214" s="50"/>
      <c r="T2214" s="50"/>
    </row>
    <row r="2215" spans="12:20" s="48" customFormat="1" hidden="1">
      <c r="L2215" s="50"/>
      <c r="M2215" s="50"/>
      <c r="N2215" s="50"/>
      <c r="T2215" s="50"/>
    </row>
    <row r="2216" spans="12:20" s="48" customFormat="1" hidden="1">
      <c r="L2216" s="50"/>
      <c r="M2216" s="50"/>
      <c r="N2216" s="50"/>
      <c r="T2216" s="50"/>
    </row>
    <row r="2217" spans="12:20" s="48" customFormat="1" hidden="1">
      <c r="L2217" s="50"/>
      <c r="M2217" s="50"/>
      <c r="N2217" s="50"/>
      <c r="T2217" s="50"/>
    </row>
    <row r="2218" spans="12:20" s="48" customFormat="1" hidden="1">
      <c r="L2218" s="50"/>
      <c r="M2218" s="50"/>
      <c r="N2218" s="50"/>
      <c r="T2218" s="50"/>
    </row>
    <row r="2219" spans="12:20" s="48" customFormat="1" hidden="1">
      <c r="L2219" s="50"/>
      <c r="M2219" s="50"/>
      <c r="N2219" s="50"/>
      <c r="T2219" s="50"/>
    </row>
    <row r="2220" spans="12:20" s="48" customFormat="1" hidden="1">
      <c r="L2220" s="50"/>
      <c r="M2220" s="50"/>
      <c r="N2220" s="50"/>
      <c r="T2220" s="50"/>
    </row>
    <row r="2221" spans="12:20" s="48" customFormat="1" hidden="1">
      <c r="L2221" s="50"/>
      <c r="M2221" s="50"/>
      <c r="N2221" s="50"/>
      <c r="T2221" s="50"/>
    </row>
    <row r="2222" spans="12:20" s="48" customFormat="1" hidden="1">
      <c r="L2222" s="50"/>
      <c r="M2222" s="50"/>
      <c r="N2222" s="50"/>
      <c r="T2222" s="50"/>
    </row>
    <row r="2223" spans="12:20" s="48" customFormat="1" hidden="1">
      <c r="L2223" s="50"/>
      <c r="M2223" s="50"/>
      <c r="N2223" s="50"/>
      <c r="T2223" s="50"/>
    </row>
    <row r="2224" spans="12:20" s="48" customFormat="1" hidden="1">
      <c r="L2224" s="50"/>
      <c r="M2224" s="50"/>
      <c r="N2224" s="50"/>
      <c r="T2224" s="50"/>
    </row>
    <row r="2225" spans="12:20" s="48" customFormat="1" hidden="1">
      <c r="L2225" s="50"/>
      <c r="M2225" s="50"/>
      <c r="N2225" s="50"/>
      <c r="T2225" s="50"/>
    </row>
    <row r="2226" spans="12:20" s="48" customFormat="1" hidden="1">
      <c r="L2226" s="50"/>
      <c r="M2226" s="50"/>
      <c r="N2226" s="50"/>
      <c r="T2226" s="50"/>
    </row>
    <row r="2227" spans="12:20" s="48" customFormat="1" hidden="1">
      <c r="L2227" s="50"/>
      <c r="M2227" s="50"/>
      <c r="N2227" s="50"/>
      <c r="T2227" s="50"/>
    </row>
    <row r="2228" spans="12:20" s="48" customFormat="1" hidden="1">
      <c r="L2228" s="50"/>
      <c r="M2228" s="50"/>
      <c r="N2228" s="50"/>
      <c r="T2228" s="50"/>
    </row>
    <row r="2229" spans="12:20" s="48" customFormat="1" hidden="1">
      <c r="L2229" s="50"/>
      <c r="M2229" s="50"/>
      <c r="N2229" s="50"/>
      <c r="T2229" s="50"/>
    </row>
    <row r="2230" spans="12:20" s="48" customFormat="1" hidden="1">
      <c r="L2230" s="50"/>
      <c r="M2230" s="50"/>
      <c r="N2230" s="50"/>
      <c r="T2230" s="50"/>
    </row>
    <row r="2231" spans="12:20" s="48" customFormat="1" hidden="1">
      <c r="L2231" s="50"/>
      <c r="M2231" s="50"/>
      <c r="N2231" s="50"/>
      <c r="T2231" s="50"/>
    </row>
    <row r="2232" spans="12:20" s="48" customFormat="1" hidden="1">
      <c r="L2232" s="50"/>
      <c r="M2232" s="50"/>
      <c r="N2232" s="50"/>
      <c r="T2232" s="50"/>
    </row>
    <row r="2233" spans="12:20" s="48" customFormat="1" hidden="1">
      <c r="L2233" s="50"/>
      <c r="M2233" s="50"/>
      <c r="N2233" s="50"/>
      <c r="T2233" s="50"/>
    </row>
    <row r="2234" spans="12:20" s="48" customFormat="1" hidden="1">
      <c r="L2234" s="50"/>
      <c r="M2234" s="50"/>
      <c r="N2234" s="50"/>
      <c r="T2234" s="50"/>
    </row>
    <row r="2235" spans="12:20" s="48" customFormat="1" hidden="1">
      <c r="L2235" s="50"/>
      <c r="M2235" s="50"/>
      <c r="N2235" s="50"/>
      <c r="T2235" s="50"/>
    </row>
    <row r="2236" spans="12:20" s="48" customFormat="1" hidden="1">
      <c r="L2236" s="50"/>
      <c r="M2236" s="50"/>
      <c r="N2236" s="50"/>
      <c r="T2236" s="50"/>
    </row>
    <row r="2237" spans="12:20" s="48" customFormat="1" hidden="1">
      <c r="L2237" s="50"/>
      <c r="M2237" s="50"/>
      <c r="N2237" s="50"/>
      <c r="T2237" s="50"/>
    </row>
    <row r="2238" spans="12:20" s="48" customFormat="1" hidden="1">
      <c r="L2238" s="50"/>
      <c r="M2238" s="50"/>
      <c r="N2238" s="50"/>
      <c r="T2238" s="50"/>
    </row>
    <row r="2239" spans="12:20" s="48" customFormat="1" hidden="1">
      <c r="L2239" s="50"/>
      <c r="M2239" s="50"/>
      <c r="N2239" s="50"/>
      <c r="T2239" s="50"/>
    </row>
    <row r="2240" spans="12:20" s="48" customFormat="1" hidden="1">
      <c r="L2240" s="50"/>
      <c r="M2240" s="50"/>
      <c r="N2240" s="50"/>
      <c r="T2240" s="50"/>
    </row>
    <row r="2241" spans="12:20" s="48" customFormat="1" hidden="1">
      <c r="L2241" s="50"/>
      <c r="M2241" s="50"/>
      <c r="N2241" s="50"/>
      <c r="T2241" s="50"/>
    </row>
    <row r="2242" spans="12:20" s="48" customFormat="1" hidden="1">
      <c r="L2242" s="50"/>
      <c r="M2242" s="50"/>
      <c r="N2242" s="50"/>
      <c r="T2242" s="50"/>
    </row>
    <row r="2243" spans="12:20" s="48" customFormat="1" hidden="1">
      <c r="L2243" s="50"/>
      <c r="M2243" s="50"/>
      <c r="N2243" s="50"/>
      <c r="T2243" s="50"/>
    </row>
    <row r="2244" spans="12:20" s="48" customFormat="1" hidden="1">
      <c r="L2244" s="50"/>
      <c r="M2244" s="50"/>
      <c r="N2244" s="50"/>
      <c r="T2244" s="50"/>
    </row>
    <row r="2245" spans="12:20" s="48" customFormat="1" hidden="1">
      <c r="L2245" s="50"/>
      <c r="M2245" s="50"/>
      <c r="N2245" s="50"/>
      <c r="T2245" s="50"/>
    </row>
    <row r="2246" spans="12:20" s="48" customFormat="1" hidden="1">
      <c r="L2246" s="50"/>
      <c r="M2246" s="50"/>
      <c r="N2246" s="50"/>
      <c r="T2246" s="50"/>
    </row>
    <row r="2247" spans="12:20" s="48" customFormat="1" hidden="1">
      <c r="L2247" s="50"/>
      <c r="M2247" s="50"/>
      <c r="N2247" s="50"/>
      <c r="T2247" s="50"/>
    </row>
    <row r="2248" spans="12:20" s="48" customFormat="1" hidden="1">
      <c r="L2248" s="50"/>
      <c r="M2248" s="50"/>
      <c r="N2248" s="50"/>
      <c r="T2248" s="50"/>
    </row>
    <row r="2249" spans="12:20" s="48" customFormat="1" hidden="1">
      <c r="L2249" s="50"/>
      <c r="M2249" s="50"/>
      <c r="N2249" s="50"/>
      <c r="T2249" s="50"/>
    </row>
    <row r="2250" spans="12:20" s="48" customFormat="1" hidden="1">
      <c r="L2250" s="50"/>
      <c r="M2250" s="50"/>
      <c r="N2250" s="50"/>
      <c r="T2250" s="50"/>
    </row>
    <row r="2251" spans="12:20" s="48" customFormat="1" hidden="1">
      <c r="L2251" s="50"/>
      <c r="M2251" s="50"/>
      <c r="N2251" s="50"/>
      <c r="T2251" s="50"/>
    </row>
    <row r="2252" spans="12:20" s="48" customFormat="1" hidden="1">
      <c r="L2252" s="50"/>
      <c r="M2252" s="50"/>
      <c r="N2252" s="50"/>
      <c r="T2252" s="50"/>
    </row>
    <row r="2253" spans="12:20" s="48" customFormat="1" hidden="1">
      <c r="L2253" s="50"/>
      <c r="M2253" s="50"/>
      <c r="N2253" s="50"/>
      <c r="T2253" s="50"/>
    </row>
    <row r="2254" spans="12:20" s="48" customFormat="1" hidden="1">
      <c r="L2254" s="50"/>
      <c r="M2254" s="50"/>
      <c r="N2254" s="50"/>
      <c r="T2254" s="50"/>
    </row>
    <row r="2255" spans="12:20" s="48" customFormat="1" hidden="1">
      <c r="L2255" s="50"/>
      <c r="M2255" s="50"/>
      <c r="N2255" s="50"/>
      <c r="T2255" s="50"/>
    </row>
    <row r="2256" spans="12:20" s="48" customFormat="1" hidden="1">
      <c r="L2256" s="50"/>
      <c r="M2256" s="50"/>
      <c r="N2256" s="50"/>
      <c r="T2256" s="50"/>
    </row>
    <row r="2257" spans="12:20" s="48" customFormat="1" hidden="1">
      <c r="L2257" s="50"/>
      <c r="M2257" s="50"/>
      <c r="N2257" s="50"/>
      <c r="T2257" s="50"/>
    </row>
    <row r="2258" spans="12:20" s="48" customFormat="1" hidden="1">
      <c r="L2258" s="50"/>
      <c r="M2258" s="50"/>
      <c r="N2258" s="50"/>
      <c r="T2258" s="50"/>
    </row>
    <row r="2259" spans="12:20" s="48" customFormat="1" hidden="1">
      <c r="L2259" s="50"/>
      <c r="M2259" s="50"/>
      <c r="N2259" s="50"/>
      <c r="T2259" s="50"/>
    </row>
    <row r="2260" spans="12:20" s="48" customFormat="1" hidden="1">
      <c r="L2260" s="50"/>
      <c r="M2260" s="50"/>
      <c r="N2260" s="50"/>
      <c r="T2260" s="50"/>
    </row>
    <row r="2261" spans="12:20" s="48" customFormat="1" hidden="1">
      <c r="L2261" s="50"/>
      <c r="M2261" s="50"/>
      <c r="N2261" s="50"/>
      <c r="T2261" s="50"/>
    </row>
    <row r="2262" spans="12:20" s="48" customFormat="1" hidden="1">
      <c r="L2262" s="50"/>
      <c r="M2262" s="50"/>
      <c r="N2262" s="50"/>
      <c r="T2262" s="50"/>
    </row>
    <row r="2263" spans="12:20" s="48" customFormat="1" hidden="1">
      <c r="L2263" s="50"/>
      <c r="M2263" s="50"/>
      <c r="N2263" s="50"/>
      <c r="T2263" s="50"/>
    </row>
    <row r="2264" spans="12:20" s="48" customFormat="1" hidden="1">
      <c r="L2264" s="50"/>
      <c r="M2264" s="50"/>
      <c r="N2264" s="50"/>
      <c r="T2264" s="50"/>
    </row>
    <row r="2265" spans="12:20" s="48" customFormat="1" hidden="1">
      <c r="L2265" s="50"/>
      <c r="M2265" s="50"/>
      <c r="N2265" s="50"/>
      <c r="T2265" s="50"/>
    </row>
    <row r="2266" spans="12:20" s="48" customFormat="1" hidden="1">
      <c r="L2266" s="50"/>
      <c r="M2266" s="50"/>
      <c r="N2266" s="50"/>
      <c r="T2266" s="50"/>
    </row>
    <row r="2267" spans="12:20" s="48" customFormat="1" hidden="1">
      <c r="L2267" s="50"/>
      <c r="M2267" s="50"/>
      <c r="N2267" s="50"/>
      <c r="T2267" s="50"/>
    </row>
    <row r="2268" spans="12:20" s="48" customFormat="1" hidden="1">
      <c r="L2268" s="50"/>
      <c r="M2268" s="50"/>
      <c r="N2268" s="50"/>
      <c r="T2268" s="50"/>
    </row>
    <row r="2269" spans="12:20" s="48" customFormat="1" hidden="1">
      <c r="L2269" s="50"/>
      <c r="M2269" s="50"/>
      <c r="N2269" s="50"/>
      <c r="T2269" s="50"/>
    </row>
    <row r="2270" spans="12:20" s="48" customFormat="1" hidden="1">
      <c r="L2270" s="50"/>
      <c r="M2270" s="50"/>
      <c r="N2270" s="50"/>
      <c r="T2270" s="50"/>
    </row>
    <row r="2271" spans="12:20" s="48" customFormat="1" hidden="1">
      <c r="L2271" s="50"/>
      <c r="M2271" s="50"/>
      <c r="N2271" s="50"/>
      <c r="T2271" s="50"/>
    </row>
    <row r="2272" spans="12:20" s="48" customFormat="1" hidden="1">
      <c r="L2272" s="50"/>
      <c r="M2272" s="50"/>
      <c r="N2272" s="50"/>
      <c r="T2272" s="50"/>
    </row>
    <row r="2273" spans="12:20" s="48" customFormat="1" hidden="1">
      <c r="L2273" s="50"/>
      <c r="M2273" s="50"/>
      <c r="N2273" s="50"/>
      <c r="T2273" s="50"/>
    </row>
    <row r="2274" spans="12:20" s="48" customFormat="1" hidden="1">
      <c r="L2274" s="50"/>
      <c r="M2274" s="50"/>
      <c r="N2274" s="50"/>
      <c r="T2274" s="50"/>
    </row>
    <row r="2275" spans="12:20" s="48" customFormat="1" hidden="1">
      <c r="L2275" s="50"/>
      <c r="M2275" s="50"/>
      <c r="N2275" s="50"/>
      <c r="T2275" s="50"/>
    </row>
    <row r="2276" spans="12:20" s="48" customFormat="1" hidden="1">
      <c r="L2276" s="50"/>
      <c r="M2276" s="50"/>
      <c r="N2276" s="50"/>
      <c r="T2276" s="50"/>
    </row>
    <row r="2277" spans="12:20" s="48" customFormat="1" hidden="1">
      <c r="L2277" s="50"/>
      <c r="M2277" s="50"/>
      <c r="N2277" s="50"/>
      <c r="T2277" s="50"/>
    </row>
    <row r="2278" spans="12:20" s="48" customFormat="1" hidden="1">
      <c r="L2278" s="50"/>
      <c r="M2278" s="50"/>
      <c r="N2278" s="50"/>
      <c r="T2278" s="50"/>
    </row>
    <row r="2279" spans="12:20" s="48" customFormat="1" hidden="1">
      <c r="L2279" s="50"/>
      <c r="M2279" s="50"/>
      <c r="N2279" s="50"/>
      <c r="T2279" s="50"/>
    </row>
    <row r="2280" spans="12:20" s="48" customFormat="1" hidden="1">
      <c r="L2280" s="50"/>
      <c r="M2280" s="50"/>
      <c r="N2280" s="50"/>
      <c r="T2280" s="50"/>
    </row>
    <row r="2281" spans="12:20" s="48" customFormat="1" hidden="1">
      <c r="L2281" s="50"/>
      <c r="M2281" s="50"/>
      <c r="N2281" s="50"/>
      <c r="T2281" s="50"/>
    </row>
    <row r="2282" spans="12:20" s="48" customFormat="1" hidden="1">
      <c r="L2282" s="50"/>
      <c r="M2282" s="50"/>
      <c r="N2282" s="50"/>
      <c r="T2282" s="50"/>
    </row>
    <row r="2283" spans="12:20" s="48" customFormat="1" hidden="1">
      <c r="L2283" s="50"/>
      <c r="M2283" s="50"/>
      <c r="N2283" s="50"/>
      <c r="T2283" s="50"/>
    </row>
    <row r="2284" spans="12:20" s="48" customFormat="1" hidden="1">
      <c r="L2284" s="50"/>
      <c r="M2284" s="50"/>
      <c r="N2284" s="50"/>
      <c r="T2284" s="50"/>
    </row>
    <row r="2285" spans="12:20" s="48" customFormat="1" hidden="1">
      <c r="L2285" s="50"/>
      <c r="M2285" s="50"/>
      <c r="N2285" s="50"/>
      <c r="T2285" s="50"/>
    </row>
    <row r="2286" spans="12:20" s="48" customFormat="1" hidden="1">
      <c r="L2286" s="50"/>
      <c r="M2286" s="50"/>
      <c r="N2286" s="50"/>
      <c r="T2286" s="50"/>
    </row>
    <row r="2287" spans="12:20" s="48" customFormat="1" hidden="1">
      <c r="L2287" s="50"/>
      <c r="M2287" s="50"/>
      <c r="N2287" s="50"/>
      <c r="T2287" s="50"/>
    </row>
    <row r="2288" spans="12:20" s="48" customFormat="1" hidden="1">
      <c r="L2288" s="50"/>
      <c r="M2288" s="50"/>
      <c r="N2288" s="50"/>
      <c r="T2288" s="50"/>
    </row>
    <row r="2289" spans="12:20" s="48" customFormat="1" hidden="1">
      <c r="L2289" s="50"/>
      <c r="M2289" s="50"/>
      <c r="N2289" s="50"/>
      <c r="T2289" s="50"/>
    </row>
    <row r="2290" spans="12:20" s="48" customFormat="1" hidden="1">
      <c r="L2290" s="50"/>
      <c r="M2290" s="50"/>
      <c r="N2290" s="50"/>
      <c r="T2290" s="50"/>
    </row>
    <row r="2291" spans="12:20" s="48" customFormat="1" hidden="1">
      <c r="L2291" s="50"/>
      <c r="M2291" s="50"/>
      <c r="N2291" s="50"/>
      <c r="T2291" s="50"/>
    </row>
    <row r="2292" spans="12:20" s="48" customFormat="1" hidden="1">
      <c r="L2292" s="50"/>
      <c r="M2292" s="50"/>
      <c r="N2292" s="50"/>
      <c r="T2292" s="50"/>
    </row>
    <row r="2293" spans="12:20" s="48" customFormat="1" hidden="1">
      <c r="L2293" s="50"/>
      <c r="M2293" s="50"/>
      <c r="N2293" s="50"/>
      <c r="T2293" s="50"/>
    </row>
    <row r="2294" spans="12:20" s="48" customFormat="1" hidden="1">
      <c r="L2294" s="50"/>
      <c r="M2294" s="50"/>
      <c r="N2294" s="50"/>
      <c r="T2294" s="50"/>
    </row>
    <row r="2295" spans="12:20" s="48" customFormat="1" hidden="1">
      <c r="L2295" s="50"/>
      <c r="M2295" s="50"/>
      <c r="N2295" s="50"/>
      <c r="T2295" s="50"/>
    </row>
    <row r="2296" spans="12:20" s="48" customFormat="1" hidden="1">
      <c r="L2296" s="50"/>
      <c r="M2296" s="50"/>
      <c r="N2296" s="50"/>
      <c r="T2296" s="50"/>
    </row>
    <row r="2297" spans="12:20" s="48" customFormat="1" hidden="1">
      <c r="L2297" s="50"/>
      <c r="M2297" s="50"/>
      <c r="N2297" s="50"/>
      <c r="T2297" s="50"/>
    </row>
    <row r="2298" spans="12:20" s="48" customFormat="1" hidden="1">
      <c r="L2298" s="50"/>
      <c r="M2298" s="50"/>
      <c r="N2298" s="50"/>
      <c r="T2298" s="50"/>
    </row>
    <row r="2299" spans="12:20" s="48" customFormat="1" hidden="1">
      <c r="L2299" s="50"/>
      <c r="M2299" s="50"/>
      <c r="N2299" s="50"/>
      <c r="T2299" s="50"/>
    </row>
    <row r="2300" spans="12:20" s="48" customFormat="1" hidden="1">
      <c r="L2300" s="50"/>
      <c r="M2300" s="50"/>
      <c r="N2300" s="50"/>
      <c r="T2300" s="50"/>
    </row>
    <row r="2301" spans="12:20" s="48" customFormat="1" hidden="1">
      <c r="L2301" s="50"/>
      <c r="M2301" s="50"/>
      <c r="N2301" s="50"/>
      <c r="T2301" s="50"/>
    </row>
    <row r="2302" spans="12:20" s="48" customFormat="1" hidden="1">
      <c r="L2302" s="50"/>
      <c r="M2302" s="50"/>
      <c r="N2302" s="50"/>
      <c r="T2302" s="50"/>
    </row>
    <row r="2303" spans="12:20" s="48" customFormat="1" hidden="1">
      <c r="L2303" s="50"/>
      <c r="M2303" s="50"/>
      <c r="N2303" s="50"/>
      <c r="T2303" s="50"/>
    </row>
    <row r="2304" spans="12:20" s="48" customFormat="1" hidden="1">
      <c r="L2304" s="50"/>
      <c r="M2304" s="50"/>
      <c r="N2304" s="50"/>
      <c r="T2304" s="50"/>
    </row>
    <row r="2305" spans="12:20" s="48" customFormat="1" hidden="1">
      <c r="L2305" s="50"/>
      <c r="M2305" s="50"/>
      <c r="N2305" s="50"/>
      <c r="T2305" s="50"/>
    </row>
    <row r="2306" spans="12:20" s="48" customFormat="1" hidden="1">
      <c r="L2306" s="50"/>
      <c r="M2306" s="50"/>
      <c r="N2306" s="50"/>
      <c r="T2306" s="50"/>
    </row>
    <row r="2307" spans="12:20" s="48" customFormat="1" hidden="1">
      <c r="L2307" s="50"/>
      <c r="M2307" s="50"/>
      <c r="N2307" s="50"/>
      <c r="T2307" s="50"/>
    </row>
    <row r="2308" spans="12:20" s="48" customFormat="1" hidden="1">
      <c r="L2308" s="50"/>
      <c r="M2308" s="50"/>
      <c r="N2308" s="50"/>
      <c r="T2308" s="50"/>
    </row>
    <row r="2309" spans="12:20" s="48" customFormat="1" hidden="1">
      <c r="L2309" s="50"/>
      <c r="M2309" s="50"/>
      <c r="N2309" s="50"/>
      <c r="T2309" s="50"/>
    </row>
    <row r="2310" spans="12:20" s="48" customFormat="1" hidden="1">
      <c r="L2310" s="50"/>
      <c r="M2310" s="50"/>
      <c r="N2310" s="50"/>
      <c r="T2310" s="50"/>
    </row>
    <row r="2311" spans="12:20" s="48" customFormat="1" hidden="1">
      <c r="L2311" s="50"/>
      <c r="M2311" s="50"/>
      <c r="N2311" s="50"/>
      <c r="T2311" s="50"/>
    </row>
    <row r="2312" spans="12:20" s="48" customFormat="1" hidden="1">
      <c r="L2312" s="50"/>
      <c r="M2312" s="50"/>
      <c r="N2312" s="50"/>
      <c r="T2312" s="50"/>
    </row>
    <row r="2313" spans="12:20" s="48" customFormat="1" hidden="1">
      <c r="L2313" s="50"/>
      <c r="M2313" s="50"/>
      <c r="N2313" s="50"/>
      <c r="T2313" s="50"/>
    </row>
    <row r="2314" spans="12:20" s="48" customFormat="1" hidden="1">
      <c r="L2314" s="50"/>
      <c r="M2314" s="50"/>
      <c r="N2314" s="50"/>
      <c r="T2314" s="50"/>
    </row>
    <row r="2315" spans="12:20" s="48" customFormat="1" hidden="1">
      <c r="L2315" s="50"/>
      <c r="M2315" s="50"/>
      <c r="N2315" s="50"/>
      <c r="T2315" s="50"/>
    </row>
    <row r="2316" spans="12:20" s="48" customFormat="1" hidden="1">
      <c r="L2316" s="50"/>
      <c r="M2316" s="50"/>
      <c r="N2316" s="50"/>
      <c r="T2316" s="50"/>
    </row>
    <row r="2317" spans="12:20" s="48" customFormat="1" hidden="1">
      <c r="L2317" s="50"/>
      <c r="M2317" s="50"/>
      <c r="N2317" s="50"/>
      <c r="T2317" s="50"/>
    </row>
    <row r="2318" spans="12:20" s="48" customFormat="1" hidden="1">
      <c r="L2318" s="50"/>
      <c r="M2318" s="50"/>
      <c r="N2318" s="50"/>
      <c r="T2318" s="50"/>
    </row>
    <row r="2319" spans="12:20" s="48" customFormat="1" hidden="1">
      <c r="L2319" s="50"/>
      <c r="M2319" s="50"/>
      <c r="N2319" s="50"/>
      <c r="T2319" s="50"/>
    </row>
    <row r="2320" spans="12:20" s="48" customFormat="1" hidden="1">
      <c r="L2320" s="50"/>
      <c r="M2320" s="50"/>
      <c r="N2320" s="50"/>
      <c r="T2320" s="50"/>
    </row>
    <row r="2321" spans="12:20" s="48" customFormat="1" hidden="1">
      <c r="L2321" s="50"/>
      <c r="M2321" s="50"/>
      <c r="N2321" s="50"/>
      <c r="T2321" s="50"/>
    </row>
    <row r="2322" spans="12:20" s="48" customFormat="1" hidden="1">
      <c r="L2322" s="50"/>
      <c r="M2322" s="50"/>
      <c r="N2322" s="50"/>
      <c r="T2322" s="50"/>
    </row>
    <row r="2323" spans="12:20" s="48" customFormat="1" hidden="1">
      <c r="L2323" s="50"/>
      <c r="M2323" s="50"/>
      <c r="N2323" s="50"/>
      <c r="T2323" s="50"/>
    </row>
    <row r="2324" spans="12:20" s="48" customFormat="1" hidden="1">
      <c r="L2324" s="50"/>
      <c r="M2324" s="50"/>
      <c r="N2324" s="50"/>
      <c r="T2324" s="50"/>
    </row>
    <row r="2325" spans="12:20" s="48" customFormat="1" hidden="1">
      <c r="L2325" s="50"/>
      <c r="M2325" s="50"/>
      <c r="N2325" s="50"/>
      <c r="T2325" s="50"/>
    </row>
    <row r="2326" spans="12:20" s="48" customFormat="1" hidden="1">
      <c r="L2326" s="50"/>
      <c r="M2326" s="50"/>
      <c r="N2326" s="50"/>
      <c r="T2326" s="50"/>
    </row>
    <row r="2327" spans="12:20" s="48" customFormat="1" hidden="1">
      <c r="L2327" s="50"/>
      <c r="M2327" s="50"/>
      <c r="N2327" s="50"/>
      <c r="T2327" s="50"/>
    </row>
    <row r="2328" spans="12:20" s="48" customFormat="1" hidden="1">
      <c r="L2328" s="50"/>
      <c r="M2328" s="50"/>
      <c r="N2328" s="50"/>
      <c r="T2328" s="50"/>
    </row>
    <row r="2329" spans="12:20" s="48" customFormat="1" hidden="1">
      <c r="L2329" s="50"/>
      <c r="M2329" s="50"/>
      <c r="N2329" s="50"/>
      <c r="T2329" s="50"/>
    </row>
    <row r="2330" spans="12:20" s="48" customFormat="1" hidden="1">
      <c r="L2330" s="50"/>
      <c r="M2330" s="50"/>
      <c r="N2330" s="50"/>
      <c r="T2330" s="50"/>
    </row>
    <row r="2331" spans="12:20" s="48" customFormat="1" hidden="1">
      <c r="L2331" s="50"/>
      <c r="M2331" s="50"/>
      <c r="N2331" s="50"/>
      <c r="T2331" s="50"/>
    </row>
    <row r="2332" spans="12:20" s="48" customFormat="1" hidden="1">
      <c r="L2332" s="50"/>
      <c r="M2332" s="50"/>
      <c r="N2332" s="50"/>
      <c r="T2332" s="50"/>
    </row>
    <row r="2333" spans="12:20" s="48" customFormat="1" hidden="1">
      <c r="L2333" s="50"/>
      <c r="M2333" s="50"/>
      <c r="N2333" s="50"/>
      <c r="T2333" s="50"/>
    </row>
    <row r="2334" spans="12:20" s="48" customFormat="1" hidden="1">
      <c r="L2334" s="50"/>
      <c r="M2334" s="50"/>
      <c r="N2334" s="50"/>
      <c r="T2334" s="50"/>
    </row>
    <row r="2335" spans="12:20" s="48" customFormat="1" hidden="1">
      <c r="L2335" s="50"/>
      <c r="M2335" s="50"/>
      <c r="N2335" s="50"/>
      <c r="T2335" s="50"/>
    </row>
    <row r="2336" spans="12:20" s="48" customFormat="1" hidden="1">
      <c r="L2336" s="50"/>
      <c r="M2336" s="50"/>
      <c r="N2336" s="50"/>
      <c r="T2336" s="50"/>
    </row>
    <row r="2337" spans="12:20" s="48" customFormat="1" hidden="1">
      <c r="L2337" s="50"/>
      <c r="M2337" s="50"/>
      <c r="N2337" s="50"/>
      <c r="T2337" s="50"/>
    </row>
    <row r="2338" spans="12:20" s="48" customFormat="1" hidden="1">
      <c r="L2338" s="50"/>
      <c r="M2338" s="50"/>
      <c r="N2338" s="50"/>
      <c r="T2338" s="50"/>
    </row>
    <row r="2339" spans="12:20" s="48" customFormat="1" hidden="1">
      <c r="L2339" s="50"/>
      <c r="M2339" s="50"/>
      <c r="N2339" s="50"/>
      <c r="T2339" s="50"/>
    </row>
    <row r="2340" spans="12:20" s="48" customFormat="1" hidden="1">
      <c r="L2340" s="50"/>
      <c r="M2340" s="50"/>
      <c r="N2340" s="50"/>
      <c r="T2340" s="50"/>
    </row>
    <row r="2341" spans="12:20" s="48" customFormat="1" hidden="1">
      <c r="L2341" s="50"/>
      <c r="M2341" s="50"/>
      <c r="N2341" s="50"/>
      <c r="T2341" s="50"/>
    </row>
    <row r="2342" spans="12:20" s="48" customFormat="1" hidden="1">
      <c r="L2342" s="50"/>
      <c r="M2342" s="50"/>
      <c r="N2342" s="50"/>
      <c r="T2342" s="50"/>
    </row>
    <row r="2343" spans="12:20" s="48" customFormat="1" hidden="1">
      <c r="L2343" s="50"/>
      <c r="M2343" s="50"/>
      <c r="N2343" s="50"/>
      <c r="T2343" s="50"/>
    </row>
    <row r="2344" spans="12:20" s="48" customFormat="1" hidden="1">
      <c r="L2344" s="50"/>
      <c r="M2344" s="50"/>
      <c r="N2344" s="50"/>
      <c r="T2344" s="50"/>
    </row>
    <row r="2345" spans="12:20" s="48" customFormat="1" hidden="1">
      <c r="L2345" s="50"/>
      <c r="M2345" s="50"/>
      <c r="N2345" s="50"/>
      <c r="T2345" s="50"/>
    </row>
    <row r="2346" spans="12:20" s="48" customFormat="1" hidden="1">
      <c r="L2346" s="50"/>
      <c r="M2346" s="50"/>
      <c r="N2346" s="50"/>
      <c r="T2346" s="50"/>
    </row>
    <row r="2347" spans="12:20" s="48" customFormat="1" hidden="1">
      <c r="L2347" s="50"/>
      <c r="M2347" s="50"/>
      <c r="N2347" s="50"/>
      <c r="T2347" s="50"/>
    </row>
    <row r="2348" spans="12:20" s="48" customFormat="1" hidden="1">
      <c r="L2348" s="50"/>
      <c r="M2348" s="50"/>
      <c r="N2348" s="50"/>
      <c r="T2348" s="50"/>
    </row>
    <row r="2349" spans="12:20" s="48" customFormat="1" hidden="1">
      <c r="L2349" s="50"/>
      <c r="M2349" s="50"/>
      <c r="N2349" s="50"/>
      <c r="T2349" s="50"/>
    </row>
    <row r="2350" spans="12:20" s="48" customFormat="1" hidden="1">
      <c r="L2350" s="50"/>
      <c r="M2350" s="50"/>
      <c r="N2350" s="50"/>
      <c r="T2350" s="50"/>
    </row>
    <row r="2351" spans="12:20" s="48" customFormat="1" hidden="1">
      <c r="L2351" s="50"/>
      <c r="M2351" s="50"/>
      <c r="N2351" s="50"/>
      <c r="T2351" s="50"/>
    </row>
    <row r="2352" spans="12:20" s="48" customFormat="1" hidden="1">
      <c r="L2352" s="50"/>
      <c r="M2352" s="50"/>
      <c r="N2352" s="50"/>
      <c r="T2352" s="50"/>
    </row>
    <row r="2353" spans="12:20" s="48" customFormat="1" hidden="1">
      <c r="L2353" s="50"/>
      <c r="M2353" s="50"/>
      <c r="N2353" s="50"/>
      <c r="T2353" s="50"/>
    </row>
    <row r="2354" spans="12:20" s="48" customFormat="1" hidden="1">
      <c r="L2354" s="50"/>
      <c r="M2354" s="50"/>
      <c r="N2354" s="50"/>
      <c r="T2354" s="50"/>
    </row>
    <row r="2355" spans="12:20" s="48" customFormat="1" hidden="1">
      <c r="L2355" s="50"/>
      <c r="M2355" s="50"/>
      <c r="N2355" s="50"/>
      <c r="T2355" s="50"/>
    </row>
    <row r="2356" spans="12:20" s="48" customFormat="1" hidden="1">
      <c r="L2356" s="50"/>
      <c r="M2356" s="50"/>
      <c r="N2356" s="50"/>
      <c r="T2356" s="50"/>
    </row>
    <row r="2357" spans="12:20" s="48" customFormat="1" hidden="1">
      <c r="L2357" s="50"/>
      <c r="M2357" s="50"/>
      <c r="N2357" s="50"/>
      <c r="T2357" s="50"/>
    </row>
    <row r="2358" spans="12:20" s="48" customFormat="1" hidden="1">
      <c r="L2358" s="50"/>
      <c r="M2358" s="50"/>
      <c r="N2358" s="50"/>
      <c r="T2358" s="50"/>
    </row>
    <row r="2359" spans="12:20" s="48" customFormat="1" hidden="1">
      <c r="L2359" s="50"/>
      <c r="M2359" s="50"/>
      <c r="N2359" s="50"/>
      <c r="T2359" s="50"/>
    </row>
    <row r="2360" spans="12:20" s="48" customFormat="1" hidden="1">
      <c r="L2360" s="50"/>
      <c r="M2360" s="50"/>
      <c r="N2360" s="50"/>
      <c r="T2360" s="50"/>
    </row>
    <row r="2361" spans="12:20" s="48" customFormat="1" hidden="1">
      <c r="L2361" s="50"/>
      <c r="M2361" s="50"/>
      <c r="N2361" s="50"/>
      <c r="T2361" s="50"/>
    </row>
    <row r="2362" spans="12:20" s="48" customFormat="1" hidden="1">
      <c r="L2362" s="50"/>
      <c r="M2362" s="50"/>
      <c r="N2362" s="50"/>
      <c r="T2362" s="50"/>
    </row>
    <row r="2363" spans="12:20" s="48" customFormat="1" hidden="1">
      <c r="L2363" s="50"/>
      <c r="M2363" s="50"/>
      <c r="N2363" s="50"/>
      <c r="T2363" s="50"/>
    </row>
    <row r="2364" spans="12:20" s="48" customFormat="1" hidden="1">
      <c r="L2364" s="50"/>
      <c r="M2364" s="50"/>
      <c r="N2364" s="50"/>
      <c r="T2364" s="50"/>
    </row>
    <row r="2365" spans="12:20" s="48" customFormat="1" hidden="1">
      <c r="L2365" s="50"/>
      <c r="M2365" s="50"/>
      <c r="N2365" s="50"/>
      <c r="T2365" s="50"/>
    </row>
    <row r="2366" spans="12:20" s="48" customFormat="1" hidden="1">
      <c r="L2366" s="50"/>
      <c r="M2366" s="50"/>
      <c r="N2366" s="50"/>
      <c r="T2366" s="50"/>
    </row>
    <row r="2367" spans="12:20" s="48" customFormat="1" hidden="1">
      <c r="L2367" s="50"/>
      <c r="M2367" s="50"/>
      <c r="N2367" s="50"/>
      <c r="T2367" s="50"/>
    </row>
    <row r="2368" spans="12:20" s="48" customFormat="1" hidden="1">
      <c r="L2368" s="50"/>
      <c r="M2368" s="50"/>
      <c r="N2368" s="50"/>
      <c r="T2368" s="50"/>
    </row>
    <row r="2369" spans="12:20" s="48" customFormat="1" hidden="1">
      <c r="L2369" s="50"/>
      <c r="M2369" s="50"/>
      <c r="N2369" s="50"/>
      <c r="T2369" s="50"/>
    </row>
    <row r="2370" spans="12:20" s="48" customFormat="1" hidden="1">
      <c r="L2370" s="50"/>
      <c r="M2370" s="50"/>
      <c r="N2370" s="50"/>
      <c r="T2370" s="50"/>
    </row>
    <row r="2371" spans="12:20" s="48" customFormat="1" hidden="1">
      <c r="L2371" s="50"/>
      <c r="M2371" s="50"/>
      <c r="N2371" s="50"/>
      <c r="T2371" s="50"/>
    </row>
    <row r="2372" spans="12:20" s="48" customFormat="1" hidden="1">
      <c r="L2372" s="50"/>
      <c r="M2372" s="50"/>
      <c r="N2372" s="50"/>
      <c r="T2372" s="50"/>
    </row>
    <row r="2373" spans="12:20" s="48" customFormat="1" hidden="1">
      <c r="L2373" s="50"/>
      <c r="M2373" s="50"/>
      <c r="N2373" s="50"/>
      <c r="T2373" s="50"/>
    </row>
    <row r="2374" spans="12:20" s="48" customFormat="1" hidden="1">
      <c r="L2374" s="50"/>
      <c r="M2374" s="50"/>
      <c r="N2374" s="50"/>
      <c r="T2374" s="50"/>
    </row>
    <row r="2375" spans="12:20" s="48" customFormat="1" hidden="1">
      <c r="L2375" s="50"/>
      <c r="M2375" s="50"/>
      <c r="N2375" s="50"/>
      <c r="T2375" s="50"/>
    </row>
    <row r="2376" spans="12:20" s="48" customFormat="1" hidden="1">
      <c r="L2376" s="50"/>
      <c r="M2376" s="50"/>
      <c r="N2376" s="50"/>
      <c r="T2376" s="50"/>
    </row>
    <row r="2377" spans="12:20" s="48" customFormat="1" hidden="1">
      <c r="L2377" s="50"/>
      <c r="M2377" s="50"/>
      <c r="N2377" s="50"/>
      <c r="T2377" s="50"/>
    </row>
    <row r="2378" spans="12:20" s="48" customFormat="1" hidden="1">
      <c r="L2378" s="50"/>
      <c r="M2378" s="50"/>
      <c r="N2378" s="50"/>
      <c r="T2378" s="50"/>
    </row>
    <row r="2379" spans="12:20" s="48" customFormat="1" hidden="1">
      <c r="L2379" s="50"/>
      <c r="M2379" s="50"/>
      <c r="N2379" s="50"/>
      <c r="T2379" s="50"/>
    </row>
    <row r="2380" spans="12:20" s="48" customFormat="1" hidden="1">
      <c r="L2380" s="50"/>
      <c r="M2380" s="50"/>
      <c r="N2380" s="50"/>
      <c r="T2380" s="50"/>
    </row>
    <row r="2381" spans="12:20" s="48" customFormat="1" hidden="1">
      <c r="L2381" s="50"/>
      <c r="M2381" s="50"/>
      <c r="N2381" s="50"/>
      <c r="T2381" s="50"/>
    </row>
    <row r="2382" spans="12:20" s="48" customFormat="1" hidden="1">
      <c r="L2382" s="50"/>
      <c r="M2382" s="50"/>
      <c r="N2382" s="50"/>
      <c r="T2382" s="50"/>
    </row>
    <row r="2383" spans="12:20" s="48" customFormat="1" hidden="1">
      <c r="L2383" s="50"/>
      <c r="M2383" s="50"/>
      <c r="N2383" s="50"/>
      <c r="T2383" s="50"/>
    </row>
    <row r="2384" spans="12:20" s="48" customFormat="1" hidden="1">
      <c r="L2384" s="50"/>
      <c r="M2384" s="50"/>
      <c r="N2384" s="50"/>
      <c r="T2384" s="50"/>
    </row>
    <row r="2385" spans="12:20" s="48" customFormat="1" hidden="1">
      <c r="L2385" s="50"/>
      <c r="M2385" s="50"/>
      <c r="N2385" s="50"/>
      <c r="T2385" s="50"/>
    </row>
    <row r="2386" spans="12:20" s="48" customFormat="1" hidden="1">
      <c r="L2386" s="50"/>
      <c r="M2386" s="50"/>
      <c r="N2386" s="50"/>
      <c r="T2386" s="50"/>
    </row>
    <row r="2387" spans="12:20" s="48" customFormat="1" hidden="1">
      <c r="L2387" s="50"/>
      <c r="M2387" s="50"/>
      <c r="N2387" s="50"/>
      <c r="T2387" s="50"/>
    </row>
    <row r="2388" spans="12:20" s="48" customFormat="1" hidden="1">
      <c r="L2388" s="50"/>
      <c r="M2388" s="50"/>
      <c r="N2388" s="50"/>
      <c r="T2388" s="50"/>
    </row>
    <row r="2389" spans="12:20" s="48" customFormat="1" hidden="1">
      <c r="L2389" s="50"/>
      <c r="M2389" s="50"/>
      <c r="N2389" s="50"/>
      <c r="T2389" s="50"/>
    </row>
    <row r="2390" spans="12:20" s="48" customFormat="1" hidden="1">
      <c r="L2390" s="50"/>
      <c r="M2390" s="50"/>
      <c r="N2390" s="50"/>
      <c r="T2390" s="50"/>
    </row>
    <row r="2391" spans="12:20" s="48" customFormat="1" hidden="1">
      <c r="L2391" s="50"/>
      <c r="M2391" s="50"/>
      <c r="N2391" s="50"/>
      <c r="T2391" s="50"/>
    </row>
    <row r="2392" spans="12:20" s="48" customFormat="1" hidden="1">
      <c r="L2392" s="50"/>
      <c r="M2392" s="50"/>
      <c r="N2392" s="50"/>
      <c r="T2392" s="50"/>
    </row>
    <row r="2393" spans="12:20" s="48" customFormat="1" hidden="1">
      <c r="L2393" s="50"/>
      <c r="M2393" s="50"/>
      <c r="N2393" s="50"/>
      <c r="T2393" s="50"/>
    </row>
    <row r="2394" spans="12:20" s="48" customFormat="1" hidden="1">
      <c r="L2394" s="50"/>
      <c r="M2394" s="50"/>
      <c r="N2394" s="50"/>
      <c r="T2394" s="50"/>
    </row>
    <row r="2395" spans="12:20" s="48" customFormat="1" hidden="1">
      <c r="L2395" s="50"/>
      <c r="M2395" s="50"/>
      <c r="N2395" s="50"/>
      <c r="T2395" s="50"/>
    </row>
    <row r="2396" spans="12:20" s="48" customFormat="1" hidden="1">
      <c r="L2396" s="50"/>
      <c r="M2396" s="50"/>
      <c r="N2396" s="50"/>
      <c r="T2396" s="50"/>
    </row>
    <row r="2397" spans="12:20" s="48" customFormat="1" hidden="1">
      <c r="L2397" s="50"/>
      <c r="M2397" s="50"/>
      <c r="N2397" s="50"/>
      <c r="T2397" s="50"/>
    </row>
    <row r="2398" spans="12:20" s="48" customFormat="1" hidden="1">
      <c r="L2398" s="50"/>
      <c r="M2398" s="50"/>
      <c r="N2398" s="50"/>
      <c r="T2398" s="50"/>
    </row>
    <row r="2399" spans="12:20" s="48" customFormat="1" hidden="1">
      <c r="L2399" s="50"/>
      <c r="M2399" s="50"/>
      <c r="N2399" s="50"/>
      <c r="T2399" s="50"/>
    </row>
    <row r="2400" spans="12:20" s="48" customFormat="1" hidden="1">
      <c r="L2400" s="50"/>
      <c r="M2400" s="50"/>
      <c r="N2400" s="50"/>
      <c r="T2400" s="50"/>
    </row>
    <row r="2401" spans="12:20" s="48" customFormat="1" hidden="1">
      <c r="L2401" s="50"/>
      <c r="M2401" s="50"/>
      <c r="N2401" s="50"/>
      <c r="T2401" s="50"/>
    </row>
    <row r="2402" spans="12:20" s="48" customFormat="1" hidden="1">
      <c r="L2402" s="50"/>
      <c r="M2402" s="50"/>
      <c r="N2402" s="50"/>
      <c r="T2402" s="50"/>
    </row>
    <row r="2403" spans="12:20" s="48" customFormat="1" hidden="1">
      <c r="L2403" s="50"/>
      <c r="M2403" s="50"/>
      <c r="N2403" s="50"/>
      <c r="T2403" s="50"/>
    </row>
    <row r="2404" spans="12:20" s="48" customFormat="1" hidden="1">
      <c r="L2404" s="50"/>
      <c r="M2404" s="50"/>
      <c r="N2404" s="50"/>
      <c r="T2404" s="50"/>
    </row>
    <row r="2405" spans="12:20" s="48" customFormat="1" hidden="1">
      <c r="L2405" s="50"/>
      <c r="M2405" s="50"/>
      <c r="N2405" s="50"/>
      <c r="T2405" s="50"/>
    </row>
    <row r="2406" spans="12:20" s="48" customFormat="1" hidden="1">
      <c r="L2406" s="50"/>
      <c r="M2406" s="50"/>
      <c r="N2406" s="50"/>
      <c r="T2406" s="50"/>
    </row>
    <row r="2407" spans="12:20" s="48" customFormat="1" hidden="1">
      <c r="L2407" s="50"/>
      <c r="M2407" s="50"/>
      <c r="N2407" s="50"/>
      <c r="T2407" s="50"/>
    </row>
    <row r="2408" spans="12:20" s="48" customFormat="1" hidden="1">
      <c r="L2408" s="50"/>
      <c r="M2408" s="50"/>
      <c r="N2408" s="50"/>
      <c r="T2408" s="50"/>
    </row>
    <row r="2409" spans="12:20" s="48" customFormat="1" hidden="1">
      <c r="L2409" s="50"/>
      <c r="M2409" s="50"/>
      <c r="N2409" s="50"/>
      <c r="T2409" s="50"/>
    </row>
    <row r="2410" spans="12:20" s="48" customFormat="1" hidden="1">
      <c r="L2410" s="50"/>
      <c r="M2410" s="50"/>
      <c r="N2410" s="50"/>
      <c r="T2410" s="50"/>
    </row>
    <row r="2411" spans="12:20" s="48" customFormat="1" hidden="1">
      <c r="L2411" s="50"/>
      <c r="M2411" s="50"/>
      <c r="N2411" s="50"/>
      <c r="T2411" s="50"/>
    </row>
    <row r="2412" spans="12:20" s="48" customFormat="1" hidden="1">
      <c r="L2412" s="50"/>
      <c r="M2412" s="50"/>
      <c r="N2412" s="50"/>
      <c r="T2412" s="50"/>
    </row>
    <row r="2413" spans="12:20" s="48" customFormat="1" hidden="1">
      <c r="L2413" s="50"/>
      <c r="M2413" s="50"/>
      <c r="N2413" s="50"/>
      <c r="T2413" s="50"/>
    </row>
    <row r="2414" spans="12:20" s="48" customFormat="1" hidden="1">
      <c r="L2414" s="50"/>
      <c r="M2414" s="50"/>
      <c r="N2414" s="50"/>
      <c r="T2414" s="50"/>
    </row>
    <row r="2415" spans="12:20" s="48" customFormat="1" hidden="1">
      <c r="L2415" s="50"/>
      <c r="M2415" s="50"/>
      <c r="N2415" s="50"/>
      <c r="T2415" s="50"/>
    </row>
    <row r="2416" spans="12:20" s="48" customFormat="1" hidden="1">
      <c r="L2416" s="50"/>
      <c r="M2416" s="50"/>
      <c r="N2416" s="50"/>
      <c r="T2416" s="50"/>
    </row>
    <row r="2417" spans="12:20" s="48" customFormat="1" hidden="1">
      <c r="L2417" s="50"/>
      <c r="M2417" s="50"/>
      <c r="N2417" s="50"/>
      <c r="T2417" s="50"/>
    </row>
    <row r="2418" spans="12:20" s="48" customFormat="1" hidden="1">
      <c r="L2418" s="50"/>
      <c r="M2418" s="50"/>
      <c r="N2418" s="50"/>
      <c r="T2418" s="50"/>
    </row>
    <row r="2419" spans="12:20" s="48" customFormat="1" hidden="1">
      <c r="L2419" s="50"/>
      <c r="M2419" s="50"/>
      <c r="N2419" s="50"/>
      <c r="T2419" s="50"/>
    </row>
    <row r="2420" spans="12:20" s="48" customFormat="1" hidden="1">
      <c r="L2420" s="50"/>
      <c r="M2420" s="50"/>
      <c r="N2420" s="50"/>
      <c r="T2420" s="50"/>
    </row>
    <row r="2421" spans="12:20" s="48" customFormat="1" hidden="1">
      <c r="L2421" s="50"/>
      <c r="M2421" s="50"/>
      <c r="N2421" s="50"/>
      <c r="T2421" s="50"/>
    </row>
    <row r="2422" spans="12:20" s="48" customFormat="1" hidden="1">
      <c r="L2422" s="50"/>
      <c r="M2422" s="50"/>
      <c r="N2422" s="50"/>
      <c r="T2422" s="50"/>
    </row>
    <row r="2423" spans="12:20" s="48" customFormat="1" hidden="1">
      <c r="L2423" s="50"/>
      <c r="M2423" s="50"/>
      <c r="N2423" s="50"/>
      <c r="T2423" s="50"/>
    </row>
    <row r="2424" spans="12:20" s="48" customFormat="1" hidden="1">
      <c r="L2424" s="50"/>
      <c r="M2424" s="50"/>
      <c r="N2424" s="50"/>
      <c r="T2424" s="50"/>
    </row>
    <row r="2425" spans="12:20" s="48" customFormat="1" hidden="1">
      <c r="L2425" s="50"/>
      <c r="M2425" s="50"/>
      <c r="N2425" s="50"/>
      <c r="T2425" s="50"/>
    </row>
    <row r="2426" spans="12:20" s="48" customFormat="1" hidden="1">
      <c r="L2426" s="50"/>
      <c r="M2426" s="50"/>
      <c r="N2426" s="50"/>
      <c r="T2426" s="50"/>
    </row>
    <row r="2427" spans="12:20" s="48" customFormat="1" hidden="1">
      <c r="L2427" s="50"/>
      <c r="M2427" s="50"/>
      <c r="N2427" s="50"/>
      <c r="T2427" s="50"/>
    </row>
    <row r="2428" spans="12:20" s="48" customFormat="1" hidden="1">
      <c r="L2428" s="50"/>
      <c r="M2428" s="50"/>
      <c r="N2428" s="50"/>
      <c r="T2428" s="50"/>
    </row>
    <row r="2429" spans="12:20" s="48" customFormat="1" hidden="1">
      <c r="L2429" s="50"/>
      <c r="M2429" s="50"/>
      <c r="N2429" s="50"/>
      <c r="T2429" s="50"/>
    </row>
    <row r="2430" spans="12:20" s="48" customFormat="1" hidden="1">
      <c r="L2430" s="50"/>
      <c r="M2430" s="50"/>
      <c r="N2430" s="50"/>
      <c r="T2430" s="50"/>
    </row>
    <row r="2431" spans="12:20" s="48" customFormat="1" hidden="1">
      <c r="L2431" s="50"/>
      <c r="M2431" s="50"/>
      <c r="N2431" s="50"/>
      <c r="T2431" s="50"/>
    </row>
    <row r="2432" spans="12:20" s="48" customFormat="1" hidden="1">
      <c r="L2432" s="50"/>
      <c r="M2432" s="50"/>
      <c r="N2432" s="50"/>
      <c r="T2432" s="50"/>
    </row>
    <row r="2433" spans="12:20" s="48" customFormat="1" hidden="1">
      <c r="L2433" s="50"/>
      <c r="M2433" s="50"/>
      <c r="N2433" s="50"/>
      <c r="T2433" s="50"/>
    </row>
    <row r="2434" spans="12:20" s="48" customFormat="1" hidden="1">
      <c r="L2434" s="50"/>
      <c r="M2434" s="50"/>
      <c r="N2434" s="50"/>
      <c r="T2434" s="50"/>
    </row>
    <row r="2435" spans="12:20" s="48" customFormat="1" hidden="1">
      <c r="L2435" s="50"/>
      <c r="M2435" s="50"/>
      <c r="N2435" s="50"/>
      <c r="T2435" s="50"/>
    </row>
    <row r="2436" spans="12:20" s="48" customFormat="1" hidden="1">
      <c r="L2436" s="50"/>
      <c r="M2436" s="50"/>
      <c r="N2436" s="50"/>
      <c r="T2436" s="50"/>
    </row>
    <row r="2437" spans="12:20" s="48" customFormat="1" hidden="1">
      <c r="L2437" s="50"/>
      <c r="M2437" s="50"/>
      <c r="N2437" s="50"/>
      <c r="T2437" s="50"/>
    </row>
    <row r="2438" spans="12:20" s="48" customFormat="1" hidden="1">
      <c r="L2438" s="50"/>
      <c r="M2438" s="50"/>
      <c r="N2438" s="50"/>
      <c r="T2438" s="50"/>
    </row>
    <row r="2439" spans="12:20" s="48" customFormat="1" hidden="1">
      <c r="L2439" s="50"/>
      <c r="M2439" s="50"/>
      <c r="N2439" s="50"/>
      <c r="T2439" s="50"/>
    </row>
    <row r="2440" spans="12:20" s="48" customFormat="1" hidden="1">
      <c r="L2440" s="50"/>
      <c r="M2440" s="50"/>
      <c r="N2440" s="50"/>
      <c r="T2440" s="50"/>
    </row>
    <row r="2441" spans="12:20" s="48" customFormat="1" hidden="1">
      <c r="L2441" s="50"/>
      <c r="M2441" s="50"/>
      <c r="N2441" s="50"/>
      <c r="T2441" s="50"/>
    </row>
    <row r="2442" spans="12:20" s="48" customFormat="1" hidden="1">
      <c r="L2442" s="50"/>
      <c r="M2442" s="50"/>
      <c r="N2442" s="50"/>
      <c r="T2442" s="50"/>
    </row>
    <row r="2443" spans="12:20" s="48" customFormat="1" hidden="1">
      <c r="L2443" s="50"/>
      <c r="M2443" s="50"/>
      <c r="N2443" s="50"/>
      <c r="T2443" s="50"/>
    </row>
    <row r="2444" spans="12:20" s="48" customFormat="1" hidden="1">
      <c r="L2444" s="50"/>
      <c r="M2444" s="50"/>
      <c r="N2444" s="50"/>
      <c r="T2444" s="50"/>
    </row>
    <row r="2445" spans="12:20" s="48" customFormat="1" hidden="1">
      <c r="L2445" s="50"/>
      <c r="M2445" s="50"/>
      <c r="N2445" s="50"/>
      <c r="T2445" s="50"/>
    </row>
    <row r="2446" spans="12:20" s="48" customFormat="1" hidden="1">
      <c r="L2446" s="50"/>
      <c r="M2446" s="50"/>
      <c r="N2446" s="50"/>
      <c r="T2446" s="50"/>
    </row>
    <row r="2447" spans="12:20" s="48" customFormat="1" hidden="1">
      <c r="L2447" s="50"/>
      <c r="M2447" s="50"/>
      <c r="N2447" s="50"/>
      <c r="T2447" s="50"/>
    </row>
    <row r="2448" spans="12:20" s="48" customFormat="1" hidden="1">
      <c r="L2448" s="50"/>
      <c r="M2448" s="50"/>
      <c r="N2448" s="50"/>
      <c r="T2448" s="50"/>
    </row>
    <row r="2449" spans="12:20" s="48" customFormat="1" hidden="1">
      <c r="L2449" s="50"/>
      <c r="M2449" s="50"/>
      <c r="N2449" s="50"/>
      <c r="T2449" s="50"/>
    </row>
    <row r="2450" spans="12:20" s="48" customFormat="1" hidden="1">
      <c r="L2450" s="50"/>
      <c r="M2450" s="50"/>
      <c r="N2450" s="50"/>
      <c r="T2450" s="50"/>
    </row>
    <row r="2451" spans="12:20" s="48" customFormat="1" hidden="1">
      <c r="L2451" s="50"/>
      <c r="M2451" s="50"/>
      <c r="N2451" s="50"/>
      <c r="T2451" s="50"/>
    </row>
    <row r="2452" spans="12:20" s="48" customFormat="1" hidden="1">
      <c r="L2452" s="50"/>
      <c r="M2452" s="50"/>
      <c r="N2452" s="50"/>
      <c r="T2452" s="50"/>
    </row>
    <row r="2453" spans="12:20" s="48" customFormat="1" hidden="1">
      <c r="L2453" s="50"/>
      <c r="M2453" s="50"/>
      <c r="N2453" s="50"/>
      <c r="T2453" s="50"/>
    </row>
    <row r="2454" spans="12:20" s="48" customFormat="1" hidden="1">
      <c r="L2454" s="50"/>
      <c r="M2454" s="50"/>
      <c r="N2454" s="50"/>
      <c r="T2454" s="50"/>
    </row>
    <row r="2455" spans="12:20" s="48" customFormat="1" hidden="1">
      <c r="L2455" s="50"/>
      <c r="M2455" s="50"/>
      <c r="N2455" s="50"/>
      <c r="T2455" s="50"/>
    </row>
    <row r="2456" spans="12:20" s="48" customFormat="1" hidden="1">
      <c r="L2456" s="50"/>
      <c r="M2456" s="50"/>
      <c r="N2456" s="50"/>
      <c r="T2456" s="50"/>
    </row>
    <row r="2457" spans="12:20" s="48" customFormat="1" hidden="1">
      <c r="L2457" s="50"/>
      <c r="M2457" s="50"/>
      <c r="N2457" s="50"/>
      <c r="T2457" s="50"/>
    </row>
    <row r="2458" spans="12:20" s="48" customFormat="1" hidden="1">
      <c r="L2458" s="50"/>
      <c r="M2458" s="50"/>
      <c r="N2458" s="50"/>
      <c r="T2458" s="50"/>
    </row>
    <row r="2459" spans="12:20" s="48" customFormat="1" hidden="1">
      <c r="L2459" s="50"/>
      <c r="M2459" s="50"/>
      <c r="N2459" s="50"/>
      <c r="T2459" s="50"/>
    </row>
    <row r="2460" spans="12:20" s="48" customFormat="1" hidden="1">
      <c r="L2460" s="50"/>
      <c r="M2460" s="50"/>
      <c r="N2460" s="50"/>
      <c r="T2460" s="50"/>
    </row>
    <row r="2461" spans="12:20" s="48" customFormat="1" hidden="1">
      <c r="L2461" s="50"/>
      <c r="M2461" s="50"/>
      <c r="N2461" s="50"/>
      <c r="T2461" s="50"/>
    </row>
    <row r="2462" spans="12:20" s="48" customFormat="1" hidden="1">
      <c r="L2462" s="50"/>
      <c r="M2462" s="50"/>
      <c r="N2462" s="50"/>
      <c r="T2462" s="50"/>
    </row>
    <row r="2463" spans="12:20" s="48" customFormat="1" hidden="1">
      <c r="L2463" s="50"/>
      <c r="M2463" s="50"/>
      <c r="N2463" s="50"/>
      <c r="T2463" s="50"/>
    </row>
    <row r="2464" spans="12:20" s="48" customFormat="1" hidden="1">
      <c r="L2464" s="50"/>
      <c r="M2464" s="50"/>
      <c r="N2464" s="50"/>
      <c r="T2464" s="50"/>
    </row>
    <row r="2465" spans="12:20" s="48" customFormat="1" hidden="1">
      <c r="L2465" s="50"/>
      <c r="M2465" s="50"/>
      <c r="N2465" s="50"/>
      <c r="T2465" s="50"/>
    </row>
    <row r="2466" spans="12:20" s="48" customFormat="1" hidden="1">
      <c r="L2466" s="50"/>
      <c r="M2466" s="50"/>
      <c r="N2466" s="50"/>
      <c r="T2466" s="50"/>
    </row>
    <row r="2467" spans="12:20" s="48" customFormat="1" hidden="1">
      <c r="L2467" s="50"/>
      <c r="M2467" s="50"/>
      <c r="N2467" s="50"/>
      <c r="T2467" s="50"/>
    </row>
    <row r="2468" spans="12:20" s="48" customFormat="1" hidden="1">
      <c r="L2468" s="50"/>
      <c r="M2468" s="50"/>
      <c r="N2468" s="50"/>
      <c r="T2468" s="50"/>
    </row>
    <row r="2469" spans="12:20" s="48" customFormat="1" hidden="1">
      <c r="L2469" s="50"/>
      <c r="M2469" s="50"/>
      <c r="N2469" s="50"/>
      <c r="T2469" s="50"/>
    </row>
    <row r="2470" spans="12:20" s="48" customFormat="1" hidden="1">
      <c r="L2470" s="50"/>
      <c r="M2470" s="50"/>
      <c r="N2470" s="50"/>
      <c r="T2470" s="50"/>
    </row>
    <row r="2471" spans="12:20" s="48" customFormat="1" hidden="1">
      <c r="L2471" s="50"/>
      <c r="M2471" s="50"/>
      <c r="N2471" s="50"/>
      <c r="T2471" s="50"/>
    </row>
    <row r="2472" spans="12:20" s="48" customFormat="1" hidden="1">
      <c r="L2472" s="50"/>
      <c r="M2472" s="50"/>
      <c r="N2472" s="50"/>
      <c r="T2472" s="50"/>
    </row>
    <row r="2473" spans="12:20" s="48" customFormat="1" hidden="1">
      <c r="L2473" s="50"/>
      <c r="M2473" s="50"/>
      <c r="N2473" s="50"/>
      <c r="T2473" s="50"/>
    </row>
    <row r="2474" spans="12:20" s="48" customFormat="1" hidden="1">
      <c r="L2474" s="50"/>
      <c r="M2474" s="50"/>
      <c r="N2474" s="50"/>
      <c r="T2474" s="50"/>
    </row>
    <row r="2475" spans="12:20" s="48" customFormat="1" hidden="1">
      <c r="L2475" s="50"/>
      <c r="M2475" s="50"/>
      <c r="N2475" s="50"/>
      <c r="T2475" s="50"/>
    </row>
    <row r="2476" spans="12:20" s="48" customFormat="1" hidden="1">
      <c r="L2476" s="50"/>
      <c r="M2476" s="50"/>
      <c r="N2476" s="50"/>
      <c r="T2476" s="50"/>
    </row>
    <row r="2477" spans="12:20" s="48" customFormat="1" hidden="1">
      <c r="L2477" s="50"/>
      <c r="M2477" s="50"/>
      <c r="N2477" s="50"/>
      <c r="T2477" s="50"/>
    </row>
    <row r="2478" spans="12:20" s="48" customFormat="1" hidden="1">
      <c r="L2478" s="50"/>
      <c r="M2478" s="50"/>
      <c r="N2478" s="50"/>
      <c r="T2478" s="50"/>
    </row>
    <row r="2479" spans="12:20" s="48" customFormat="1" hidden="1">
      <c r="L2479" s="50"/>
      <c r="M2479" s="50"/>
      <c r="N2479" s="50"/>
      <c r="T2479" s="50"/>
    </row>
    <row r="2480" spans="12:20" s="48" customFormat="1" hidden="1">
      <c r="L2480" s="50"/>
      <c r="M2480" s="50"/>
      <c r="N2480" s="50"/>
      <c r="T2480" s="50"/>
    </row>
    <row r="2481" spans="12:20" s="48" customFormat="1" hidden="1">
      <c r="L2481" s="50"/>
      <c r="M2481" s="50"/>
      <c r="N2481" s="50"/>
      <c r="T2481" s="50"/>
    </row>
    <row r="2482" spans="12:20" s="48" customFormat="1" hidden="1">
      <c r="L2482" s="50"/>
      <c r="M2482" s="50"/>
      <c r="N2482" s="50"/>
      <c r="T2482" s="50"/>
    </row>
    <row r="2483" spans="12:20" s="48" customFormat="1" hidden="1">
      <c r="L2483" s="50"/>
      <c r="M2483" s="50"/>
      <c r="N2483" s="50"/>
      <c r="T2483" s="50"/>
    </row>
    <row r="2484" spans="12:20" s="48" customFormat="1" hidden="1">
      <c r="L2484" s="50"/>
      <c r="M2484" s="50"/>
      <c r="N2484" s="50"/>
      <c r="T2484" s="50"/>
    </row>
    <row r="2485" spans="12:20" s="48" customFormat="1" hidden="1">
      <c r="L2485" s="50"/>
      <c r="M2485" s="50"/>
      <c r="N2485" s="50"/>
      <c r="T2485" s="50"/>
    </row>
    <row r="2486" spans="12:20" s="48" customFormat="1" hidden="1">
      <c r="L2486" s="50"/>
      <c r="M2486" s="50"/>
      <c r="N2486" s="50"/>
      <c r="T2486" s="50"/>
    </row>
    <row r="2487" spans="12:20" s="48" customFormat="1" hidden="1">
      <c r="L2487" s="50"/>
      <c r="M2487" s="50"/>
      <c r="N2487" s="50"/>
      <c r="T2487" s="50"/>
    </row>
    <row r="2488" spans="12:20" s="48" customFormat="1" hidden="1">
      <c r="L2488" s="50"/>
      <c r="M2488" s="50"/>
      <c r="N2488" s="50"/>
      <c r="T2488" s="50"/>
    </row>
    <row r="2489" spans="12:20" s="48" customFormat="1" hidden="1">
      <c r="L2489" s="50"/>
      <c r="M2489" s="50"/>
      <c r="N2489" s="50"/>
      <c r="T2489" s="50"/>
    </row>
    <row r="2490" spans="12:20" s="48" customFormat="1" hidden="1">
      <c r="L2490" s="50"/>
      <c r="M2490" s="50"/>
      <c r="N2490" s="50"/>
      <c r="T2490" s="50"/>
    </row>
    <row r="2491" spans="12:20" s="48" customFormat="1" hidden="1">
      <c r="L2491" s="50"/>
      <c r="M2491" s="50"/>
      <c r="N2491" s="50"/>
      <c r="T2491" s="50"/>
    </row>
    <row r="2492" spans="12:20" s="48" customFormat="1" hidden="1">
      <c r="L2492" s="50"/>
      <c r="M2492" s="50"/>
      <c r="N2492" s="50"/>
      <c r="T2492" s="50"/>
    </row>
    <row r="2493" spans="12:20" s="48" customFormat="1" hidden="1">
      <c r="L2493" s="50"/>
      <c r="M2493" s="50"/>
      <c r="N2493" s="50"/>
      <c r="T2493" s="50"/>
    </row>
    <row r="2494" spans="12:20" s="48" customFormat="1" hidden="1">
      <c r="L2494" s="50"/>
      <c r="M2494" s="50"/>
      <c r="N2494" s="50"/>
      <c r="T2494" s="50"/>
    </row>
    <row r="2495" spans="12:20" s="48" customFormat="1" hidden="1">
      <c r="L2495" s="50"/>
      <c r="M2495" s="50"/>
      <c r="N2495" s="50"/>
      <c r="T2495" s="50"/>
    </row>
    <row r="2496" spans="12:20" s="48" customFormat="1" hidden="1">
      <c r="L2496" s="50"/>
      <c r="M2496" s="50"/>
      <c r="N2496" s="50"/>
      <c r="T2496" s="50"/>
    </row>
    <row r="2497" spans="12:20" s="48" customFormat="1" hidden="1">
      <c r="L2497" s="50"/>
      <c r="M2497" s="50"/>
      <c r="N2497" s="50"/>
      <c r="T2497" s="50"/>
    </row>
    <row r="2498" spans="12:20" s="48" customFormat="1" hidden="1">
      <c r="L2498" s="50"/>
      <c r="M2498" s="50"/>
      <c r="N2498" s="50"/>
      <c r="T2498" s="50"/>
    </row>
    <row r="2499" spans="12:20" s="48" customFormat="1" hidden="1">
      <c r="L2499" s="50"/>
      <c r="M2499" s="50"/>
      <c r="N2499" s="50"/>
      <c r="T2499" s="50"/>
    </row>
    <row r="2500" spans="12:20" s="48" customFormat="1" hidden="1">
      <c r="L2500" s="50"/>
      <c r="M2500" s="50"/>
      <c r="N2500" s="50"/>
      <c r="T2500" s="50"/>
    </row>
    <row r="2501" spans="12:20" s="48" customFormat="1" hidden="1">
      <c r="L2501" s="50"/>
      <c r="M2501" s="50"/>
      <c r="N2501" s="50"/>
      <c r="T2501" s="50"/>
    </row>
    <row r="2502" spans="12:20" s="48" customFormat="1" hidden="1">
      <c r="L2502" s="50"/>
      <c r="M2502" s="50"/>
      <c r="N2502" s="50"/>
      <c r="T2502" s="50"/>
    </row>
    <row r="2503" spans="12:20" s="48" customFormat="1" hidden="1">
      <c r="L2503" s="50"/>
      <c r="M2503" s="50"/>
      <c r="N2503" s="50"/>
      <c r="T2503" s="50"/>
    </row>
    <row r="2504" spans="12:20" s="48" customFormat="1" hidden="1">
      <c r="L2504" s="50"/>
      <c r="M2504" s="50"/>
      <c r="N2504" s="50"/>
      <c r="T2504" s="50"/>
    </row>
    <row r="2505" spans="12:20" s="48" customFormat="1" hidden="1">
      <c r="L2505" s="50"/>
      <c r="M2505" s="50"/>
      <c r="N2505" s="50"/>
      <c r="T2505" s="50"/>
    </row>
    <row r="2506" spans="12:20" s="48" customFormat="1" hidden="1">
      <c r="L2506" s="50"/>
      <c r="M2506" s="50"/>
      <c r="N2506" s="50"/>
      <c r="T2506" s="50"/>
    </row>
    <row r="2507" spans="12:20" s="48" customFormat="1" hidden="1">
      <c r="L2507" s="50"/>
      <c r="M2507" s="50"/>
      <c r="N2507" s="50"/>
      <c r="T2507" s="50"/>
    </row>
    <row r="2508" spans="12:20" s="48" customFormat="1" hidden="1">
      <c r="L2508" s="50"/>
      <c r="M2508" s="50"/>
      <c r="N2508" s="50"/>
      <c r="T2508" s="50"/>
    </row>
    <row r="2509" spans="12:20" s="48" customFormat="1" hidden="1">
      <c r="L2509" s="50"/>
      <c r="M2509" s="50"/>
      <c r="N2509" s="50"/>
      <c r="T2509" s="50"/>
    </row>
    <row r="2510" spans="12:20" s="48" customFormat="1" hidden="1">
      <c r="L2510" s="50"/>
      <c r="M2510" s="50"/>
      <c r="N2510" s="50"/>
      <c r="T2510" s="50"/>
    </row>
    <row r="2511" spans="12:20" s="48" customFormat="1" hidden="1">
      <c r="L2511" s="50"/>
      <c r="M2511" s="50"/>
      <c r="N2511" s="50"/>
      <c r="T2511" s="50"/>
    </row>
    <row r="2512" spans="12:20" s="48" customFormat="1" hidden="1">
      <c r="L2512" s="50"/>
      <c r="M2512" s="50"/>
      <c r="N2512" s="50"/>
      <c r="T2512" s="50"/>
    </row>
    <row r="2513" spans="12:20" s="48" customFormat="1" hidden="1">
      <c r="L2513" s="50"/>
      <c r="M2513" s="50"/>
      <c r="N2513" s="50"/>
      <c r="T2513" s="50"/>
    </row>
    <row r="2514" spans="12:20" s="48" customFormat="1" hidden="1">
      <c r="L2514" s="50"/>
      <c r="M2514" s="50"/>
      <c r="N2514" s="50"/>
      <c r="T2514" s="50"/>
    </row>
    <row r="2515" spans="12:20" s="48" customFormat="1" hidden="1">
      <c r="L2515" s="50"/>
      <c r="M2515" s="50"/>
      <c r="N2515" s="50"/>
      <c r="T2515" s="50"/>
    </row>
    <row r="2516" spans="12:20" s="48" customFormat="1" hidden="1">
      <c r="L2516" s="50"/>
      <c r="M2516" s="50"/>
      <c r="N2516" s="50"/>
      <c r="T2516" s="50"/>
    </row>
    <row r="2517" spans="12:20" s="48" customFormat="1" hidden="1">
      <c r="L2517" s="50"/>
      <c r="M2517" s="50"/>
      <c r="N2517" s="50"/>
      <c r="T2517" s="50"/>
    </row>
    <row r="2518" spans="12:20" s="48" customFormat="1" hidden="1">
      <c r="L2518" s="50"/>
      <c r="M2518" s="50"/>
      <c r="N2518" s="50"/>
      <c r="T2518" s="50"/>
    </row>
    <row r="2519" spans="12:20" s="48" customFormat="1" hidden="1">
      <c r="L2519" s="50"/>
      <c r="M2519" s="50"/>
      <c r="N2519" s="50"/>
      <c r="T2519" s="50"/>
    </row>
    <row r="2520" spans="12:20" s="48" customFormat="1" hidden="1">
      <c r="L2520" s="50"/>
      <c r="M2520" s="50"/>
      <c r="N2520" s="50"/>
      <c r="T2520" s="50"/>
    </row>
    <row r="2521" spans="12:20" s="48" customFormat="1" hidden="1">
      <c r="L2521" s="50"/>
      <c r="M2521" s="50"/>
      <c r="N2521" s="50"/>
      <c r="T2521" s="50"/>
    </row>
    <row r="2522" spans="12:20" s="48" customFormat="1" hidden="1">
      <c r="L2522" s="50"/>
      <c r="M2522" s="50"/>
      <c r="N2522" s="50"/>
      <c r="T2522" s="50"/>
    </row>
    <row r="2523" spans="12:20" s="48" customFormat="1" hidden="1">
      <c r="L2523" s="50"/>
      <c r="M2523" s="50"/>
      <c r="N2523" s="50"/>
      <c r="T2523" s="50"/>
    </row>
    <row r="2524" spans="12:20" s="48" customFormat="1" hidden="1">
      <c r="L2524" s="50"/>
      <c r="M2524" s="50"/>
      <c r="N2524" s="50"/>
      <c r="T2524" s="50"/>
    </row>
    <row r="2525" spans="12:20" s="48" customFormat="1" hidden="1">
      <c r="L2525" s="50"/>
      <c r="M2525" s="50"/>
      <c r="N2525" s="50"/>
      <c r="T2525" s="50"/>
    </row>
    <row r="2526" spans="12:20" s="48" customFormat="1" hidden="1">
      <c r="L2526" s="50"/>
      <c r="M2526" s="50"/>
      <c r="N2526" s="50"/>
      <c r="T2526" s="50"/>
    </row>
    <row r="2527" spans="12:20" s="48" customFormat="1" hidden="1">
      <c r="L2527" s="50"/>
      <c r="M2527" s="50"/>
      <c r="N2527" s="50"/>
      <c r="T2527" s="50"/>
    </row>
    <row r="2528" spans="12:20" s="48" customFormat="1" hidden="1">
      <c r="L2528" s="50"/>
      <c r="M2528" s="50"/>
      <c r="N2528" s="50"/>
      <c r="T2528" s="50"/>
    </row>
    <row r="2529" spans="12:20" s="48" customFormat="1" hidden="1">
      <c r="L2529" s="50"/>
      <c r="M2529" s="50"/>
      <c r="N2529" s="50"/>
      <c r="T2529" s="50"/>
    </row>
    <row r="2530" spans="12:20" s="48" customFormat="1" hidden="1">
      <c r="L2530" s="50"/>
      <c r="M2530" s="50"/>
      <c r="N2530" s="50"/>
      <c r="T2530" s="50"/>
    </row>
    <row r="2531" spans="12:20" s="48" customFormat="1" hidden="1">
      <c r="L2531" s="50"/>
      <c r="M2531" s="50"/>
      <c r="N2531" s="50"/>
      <c r="T2531" s="50"/>
    </row>
    <row r="2532" spans="12:20" s="48" customFormat="1" hidden="1">
      <c r="L2532" s="50"/>
      <c r="M2532" s="50"/>
      <c r="N2532" s="50"/>
      <c r="T2532" s="50"/>
    </row>
    <row r="2533" spans="12:20" s="48" customFormat="1" hidden="1">
      <c r="L2533" s="50"/>
      <c r="M2533" s="50"/>
      <c r="N2533" s="50"/>
      <c r="T2533" s="50"/>
    </row>
    <row r="2534" spans="12:20" s="48" customFormat="1" hidden="1">
      <c r="L2534" s="50"/>
      <c r="M2534" s="50"/>
      <c r="N2534" s="50"/>
      <c r="T2534" s="50"/>
    </row>
    <row r="2535" spans="12:20" s="48" customFormat="1" hidden="1">
      <c r="L2535" s="50"/>
      <c r="M2535" s="50"/>
      <c r="N2535" s="50"/>
      <c r="T2535" s="50"/>
    </row>
    <row r="2536" spans="12:20" s="48" customFormat="1" hidden="1">
      <c r="L2536" s="50"/>
      <c r="M2536" s="50"/>
      <c r="N2536" s="50"/>
      <c r="T2536" s="50"/>
    </row>
    <row r="2537" spans="12:20" s="48" customFormat="1" hidden="1">
      <c r="L2537" s="50"/>
      <c r="M2537" s="50"/>
      <c r="N2537" s="50"/>
      <c r="T2537" s="50"/>
    </row>
    <row r="2538" spans="12:20" s="48" customFormat="1" hidden="1">
      <c r="L2538" s="50"/>
      <c r="M2538" s="50"/>
      <c r="N2538" s="50"/>
      <c r="T2538" s="50"/>
    </row>
    <row r="2539" spans="12:20" s="48" customFormat="1" hidden="1">
      <c r="L2539" s="50"/>
      <c r="M2539" s="50"/>
      <c r="N2539" s="50"/>
      <c r="T2539" s="50"/>
    </row>
    <row r="2540" spans="12:20" s="48" customFormat="1" hidden="1">
      <c r="L2540" s="50"/>
      <c r="M2540" s="50"/>
      <c r="N2540" s="50"/>
      <c r="T2540" s="50"/>
    </row>
    <row r="2541" spans="12:20" s="48" customFormat="1" hidden="1">
      <c r="L2541" s="50"/>
      <c r="M2541" s="50"/>
      <c r="N2541" s="50"/>
      <c r="T2541" s="50"/>
    </row>
    <row r="2542" spans="12:20" s="48" customFormat="1" hidden="1">
      <c r="L2542" s="50"/>
      <c r="M2542" s="50"/>
      <c r="N2542" s="50"/>
      <c r="T2542" s="50"/>
    </row>
    <row r="2543" spans="12:20" s="48" customFormat="1" hidden="1">
      <c r="L2543" s="50"/>
      <c r="M2543" s="50"/>
      <c r="N2543" s="50"/>
      <c r="T2543" s="50"/>
    </row>
    <row r="2544" spans="12:20" s="48" customFormat="1" hidden="1">
      <c r="L2544" s="50"/>
      <c r="M2544" s="50"/>
      <c r="N2544" s="50"/>
      <c r="T2544" s="50"/>
    </row>
    <row r="2545" spans="12:20" s="48" customFormat="1" hidden="1">
      <c r="L2545" s="50"/>
      <c r="M2545" s="50"/>
      <c r="N2545" s="50"/>
      <c r="T2545" s="50"/>
    </row>
    <row r="2546" spans="12:20" s="48" customFormat="1" hidden="1">
      <c r="L2546" s="50"/>
      <c r="M2546" s="50"/>
      <c r="N2546" s="50"/>
      <c r="T2546" s="50"/>
    </row>
    <row r="2547" spans="12:20" s="48" customFormat="1" hidden="1">
      <c r="L2547" s="50"/>
      <c r="M2547" s="50"/>
      <c r="N2547" s="50"/>
      <c r="T2547" s="50"/>
    </row>
    <row r="2548" spans="12:20" s="48" customFormat="1" hidden="1">
      <c r="L2548" s="50"/>
      <c r="M2548" s="50"/>
      <c r="N2548" s="50"/>
      <c r="T2548" s="50"/>
    </row>
    <row r="2549" spans="12:20" s="48" customFormat="1" hidden="1">
      <c r="L2549" s="50"/>
      <c r="M2549" s="50"/>
      <c r="N2549" s="50"/>
      <c r="T2549" s="50"/>
    </row>
    <row r="2550" spans="12:20" s="48" customFormat="1" hidden="1">
      <c r="L2550" s="50"/>
      <c r="M2550" s="50"/>
      <c r="N2550" s="50"/>
      <c r="T2550" s="50"/>
    </row>
    <row r="2551" spans="12:20" s="48" customFormat="1" hidden="1">
      <c r="L2551" s="50"/>
      <c r="M2551" s="50"/>
      <c r="N2551" s="50"/>
      <c r="T2551" s="50"/>
    </row>
    <row r="2552" spans="12:20" s="48" customFormat="1" hidden="1">
      <c r="L2552" s="50"/>
      <c r="M2552" s="50"/>
      <c r="N2552" s="50"/>
      <c r="T2552" s="50"/>
    </row>
    <row r="2553" spans="12:20" s="48" customFormat="1" hidden="1">
      <c r="L2553" s="50"/>
      <c r="M2553" s="50"/>
      <c r="N2553" s="50"/>
      <c r="T2553" s="50"/>
    </row>
    <row r="2554" spans="12:20" s="48" customFormat="1" hidden="1">
      <c r="L2554" s="50"/>
      <c r="M2554" s="50"/>
      <c r="N2554" s="50"/>
      <c r="T2554" s="50"/>
    </row>
    <row r="2555" spans="12:20" s="48" customFormat="1" hidden="1">
      <c r="L2555" s="50"/>
      <c r="M2555" s="50"/>
      <c r="N2555" s="50"/>
      <c r="T2555" s="50"/>
    </row>
    <row r="2556" spans="12:20" s="48" customFormat="1" hidden="1">
      <c r="L2556" s="50"/>
      <c r="M2556" s="50"/>
      <c r="N2556" s="50"/>
      <c r="T2556" s="50"/>
    </row>
    <row r="2557" spans="12:20" s="48" customFormat="1" hidden="1">
      <c r="L2557" s="50"/>
      <c r="M2557" s="50"/>
      <c r="N2557" s="50"/>
      <c r="T2557" s="50"/>
    </row>
    <row r="2558" spans="12:20" s="48" customFormat="1" hidden="1">
      <c r="L2558" s="50"/>
      <c r="M2558" s="50"/>
      <c r="N2558" s="50"/>
      <c r="T2558" s="50"/>
    </row>
    <row r="2559" spans="12:20" s="48" customFormat="1" hidden="1">
      <c r="L2559" s="50"/>
      <c r="M2559" s="50"/>
      <c r="N2559" s="50"/>
      <c r="T2559" s="50"/>
    </row>
    <row r="2560" spans="12:20" s="48" customFormat="1" hidden="1">
      <c r="L2560" s="50"/>
      <c r="M2560" s="50"/>
      <c r="N2560" s="50"/>
      <c r="T2560" s="50"/>
    </row>
    <row r="2561" spans="12:20" s="48" customFormat="1" hidden="1">
      <c r="L2561" s="50"/>
      <c r="M2561" s="50"/>
      <c r="N2561" s="50"/>
      <c r="T2561" s="50"/>
    </row>
    <row r="2562" spans="12:20" s="48" customFormat="1" hidden="1">
      <c r="L2562" s="50"/>
      <c r="M2562" s="50"/>
      <c r="N2562" s="50"/>
      <c r="T2562" s="50"/>
    </row>
    <row r="2563" spans="12:20" s="48" customFormat="1" hidden="1">
      <c r="L2563" s="50"/>
      <c r="M2563" s="50"/>
      <c r="N2563" s="50"/>
      <c r="T2563" s="50"/>
    </row>
    <row r="2564" spans="12:20" s="48" customFormat="1" hidden="1">
      <c r="L2564" s="50"/>
      <c r="M2564" s="50"/>
      <c r="N2564" s="50"/>
      <c r="T2564" s="50"/>
    </row>
    <row r="2565" spans="12:20" s="48" customFormat="1" hidden="1">
      <c r="L2565" s="50"/>
      <c r="M2565" s="50"/>
      <c r="N2565" s="50"/>
      <c r="T2565" s="50"/>
    </row>
    <row r="2566" spans="12:20" s="48" customFormat="1" hidden="1">
      <c r="L2566" s="50"/>
      <c r="M2566" s="50"/>
      <c r="N2566" s="50"/>
      <c r="T2566" s="50"/>
    </row>
    <row r="2567" spans="12:20" s="48" customFormat="1" hidden="1">
      <c r="L2567" s="50"/>
      <c r="M2567" s="50"/>
      <c r="N2567" s="50"/>
      <c r="T2567" s="50"/>
    </row>
    <row r="2568" spans="12:20" s="48" customFormat="1" hidden="1">
      <c r="L2568" s="50"/>
      <c r="M2568" s="50"/>
      <c r="N2568" s="50"/>
      <c r="T2568" s="50"/>
    </row>
    <row r="2569" spans="12:20" s="48" customFormat="1" hidden="1">
      <c r="L2569" s="50"/>
      <c r="M2569" s="50"/>
      <c r="N2569" s="50"/>
      <c r="T2569" s="50"/>
    </row>
    <row r="2570" spans="12:20" s="48" customFormat="1" hidden="1">
      <c r="L2570" s="50"/>
      <c r="M2570" s="50"/>
      <c r="N2570" s="50"/>
      <c r="T2570" s="50"/>
    </row>
    <row r="2571" spans="12:20" s="48" customFormat="1" hidden="1">
      <c r="L2571" s="50"/>
      <c r="M2571" s="50"/>
      <c r="N2571" s="50"/>
      <c r="T2571" s="50"/>
    </row>
    <row r="2572" spans="12:20" s="48" customFormat="1" hidden="1">
      <c r="L2572" s="50"/>
      <c r="M2572" s="50"/>
      <c r="N2572" s="50"/>
      <c r="T2572" s="50"/>
    </row>
    <row r="2573" spans="12:20" s="48" customFormat="1" hidden="1">
      <c r="L2573" s="50"/>
      <c r="M2573" s="50"/>
      <c r="N2573" s="50"/>
      <c r="T2573" s="50"/>
    </row>
    <row r="2574" spans="12:20" s="48" customFormat="1" hidden="1">
      <c r="L2574" s="50"/>
      <c r="M2574" s="50"/>
      <c r="N2574" s="50"/>
      <c r="T2574" s="50"/>
    </row>
    <row r="2575" spans="12:20" s="48" customFormat="1" hidden="1">
      <c r="L2575" s="50"/>
      <c r="M2575" s="50"/>
      <c r="N2575" s="50"/>
      <c r="T2575" s="50"/>
    </row>
    <row r="2576" spans="12:20" s="48" customFormat="1" hidden="1">
      <c r="L2576" s="50"/>
      <c r="M2576" s="50"/>
      <c r="N2576" s="50"/>
      <c r="T2576" s="50"/>
    </row>
    <row r="2577" spans="12:20" s="48" customFormat="1" hidden="1">
      <c r="L2577" s="50"/>
      <c r="M2577" s="50"/>
      <c r="N2577" s="50"/>
      <c r="T2577" s="50"/>
    </row>
    <row r="2578" spans="12:20" s="48" customFormat="1" hidden="1">
      <c r="L2578" s="50"/>
      <c r="M2578" s="50"/>
      <c r="N2578" s="50"/>
      <c r="T2578" s="50"/>
    </row>
    <row r="2579" spans="12:20" s="48" customFormat="1" hidden="1">
      <c r="L2579" s="50"/>
      <c r="M2579" s="50"/>
      <c r="N2579" s="50"/>
      <c r="T2579" s="50"/>
    </row>
    <row r="2580" spans="12:20" s="48" customFormat="1" hidden="1">
      <c r="L2580" s="50"/>
      <c r="M2580" s="50"/>
      <c r="N2580" s="50"/>
      <c r="T2580" s="50"/>
    </row>
    <row r="2581" spans="12:20" s="48" customFormat="1" hidden="1">
      <c r="L2581" s="50"/>
      <c r="M2581" s="50"/>
      <c r="N2581" s="50"/>
      <c r="T2581" s="50"/>
    </row>
    <row r="2582" spans="12:20" s="48" customFormat="1" hidden="1">
      <c r="L2582" s="50"/>
      <c r="M2582" s="50"/>
      <c r="N2582" s="50"/>
      <c r="T2582" s="50"/>
    </row>
    <row r="2583" spans="12:20" s="48" customFormat="1" hidden="1">
      <c r="L2583" s="50"/>
      <c r="M2583" s="50"/>
      <c r="N2583" s="50"/>
      <c r="T2583" s="50"/>
    </row>
    <row r="2584" spans="12:20" s="48" customFormat="1" hidden="1">
      <c r="L2584" s="50"/>
      <c r="M2584" s="50"/>
      <c r="N2584" s="50"/>
      <c r="T2584" s="50"/>
    </row>
    <row r="2585" spans="12:20" s="48" customFormat="1" hidden="1">
      <c r="L2585" s="50"/>
      <c r="M2585" s="50"/>
      <c r="N2585" s="50"/>
      <c r="T2585" s="50"/>
    </row>
    <row r="2586" spans="12:20" s="48" customFormat="1" hidden="1">
      <c r="L2586" s="50"/>
      <c r="M2586" s="50"/>
      <c r="N2586" s="50"/>
      <c r="T2586" s="50"/>
    </row>
    <row r="2587" spans="12:20" s="48" customFormat="1" hidden="1">
      <c r="L2587" s="50"/>
      <c r="M2587" s="50"/>
      <c r="N2587" s="50"/>
      <c r="T2587" s="50"/>
    </row>
    <row r="2588" spans="12:20" s="48" customFormat="1" hidden="1">
      <c r="L2588" s="50"/>
      <c r="M2588" s="50"/>
      <c r="N2588" s="50"/>
      <c r="T2588" s="50"/>
    </row>
    <row r="2589" spans="12:20" s="48" customFormat="1" hidden="1">
      <c r="L2589" s="50"/>
      <c r="M2589" s="50"/>
      <c r="N2589" s="50"/>
      <c r="T2589" s="50"/>
    </row>
    <row r="2590" spans="12:20" s="48" customFormat="1" hidden="1">
      <c r="L2590" s="50"/>
      <c r="M2590" s="50"/>
      <c r="N2590" s="50"/>
      <c r="T2590" s="50"/>
    </row>
    <row r="2591" spans="12:20" s="48" customFormat="1" hidden="1">
      <c r="L2591" s="50"/>
      <c r="M2591" s="50"/>
      <c r="N2591" s="50"/>
      <c r="T2591" s="50"/>
    </row>
    <row r="2592" spans="12:20" s="48" customFormat="1" hidden="1">
      <c r="L2592" s="50"/>
      <c r="M2592" s="50"/>
      <c r="N2592" s="50"/>
      <c r="T2592" s="50"/>
    </row>
    <row r="2593" spans="12:20" s="48" customFormat="1" hidden="1">
      <c r="L2593" s="50"/>
      <c r="M2593" s="50"/>
      <c r="N2593" s="50"/>
      <c r="T2593" s="50"/>
    </row>
    <row r="2594" spans="12:20" s="48" customFormat="1" hidden="1">
      <c r="L2594" s="50"/>
      <c r="M2594" s="50"/>
      <c r="N2594" s="50"/>
      <c r="T2594" s="50"/>
    </row>
    <row r="2595" spans="12:20" s="48" customFormat="1" hidden="1">
      <c r="L2595" s="50"/>
      <c r="M2595" s="50"/>
      <c r="N2595" s="50"/>
      <c r="T2595" s="50"/>
    </row>
    <row r="2596" spans="12:20" s="48" customFormat="1" hidden="1">
      <c r="L2596" s="50"/>
      <c r="M2596" s="50"/>
      <c r="N2596" s="50"/>
      <c r="T2596" s="50"/>
    </row>
    <row r="2597" spans="12:20" s="48" customFormat="1" hidden="1">
      <c r="L2597" s="50"/>
      <c r="M2597" s="50"/>
      <c r="N2597" s="50"/>
      <c r="T2597" s="50"/>
    </row>
    <row r="2598" spans="12:20" s="48" customFormat="1" hidden="1">
      <c r="L2598" s="50"/>
      <c r="M2598" s="50"/>
      <c r="N2598" s="50"/>
      <c r="T2598" s="50"/>
    </row>
    <row r="2599" spans="12:20" s="48" customFormat="1" hidden="1">
      <c r="L2599" s="50"/>
      <c r="M2599" s="50"/>
      <c r="N2599" s="50"/>
      <c r="T2599" s="50"/>
    </row>
    <row r="2600" spans="12:20" s="48" customFormat="1" hidden="1">
      <c r="L2600" s="50"/>
      <c r="M2600" s="50"/>
      <c r="N2600" s="50"/>
      <c r="T2600" s="50"/>
    </row>
    <row r="2601" spans="12:20" s="48" customFormat="1" hidden="1">
      <c r="L2601" s="50"/>
      <c r="M2601" s="50"/>
      <c r="N2601" s="50"/>
      <c r="T2601" s="50"/>
    </row>
    <row r="2602" spans="12:20" s="48" customFormat="1" hidden="1">
      <c r="L2602" s="50"/>
      <c r="M2602" s="50"/>
      <c r="N2602" s="50"/>
      <c r="T2602" s="50"/>
    </row>
    <row r="2603" spans="12:20" s="48" customFormat="1" hidden="1">
      <c r="L2603" s="50"/>
      <c r="M2603" s="50"/>
      <c r="N2603" s="50"/>
      <c r="T2603" s="50"/>
    </row>
    <row r="2604" spans="12:20" s="48" customFormat="1" hidden="1">
      <c r="L2604" s="50"/>
      <c r="M2604" s="50"/>
      <c r="N2604" s="50"/>
      <c r="T2604" s="50"/>
    </row>
    <row r="2605" spans="12:20" s="48" customFormat="1" hidden="1">
      <c r="L2605" s="50"/>
      <c r="M2605" s="50"/>
      <c r="N2605" s="50"/>
      <c r="T2605" s="50"/>
    </row>
    <row r="2606" spans="12:20" s="48" customFormat="1" hidden="1">
      <c r="L2606" s="50"/>
      <c r="M2606" s="50"/>
      <c r="N2606" s="50"/>
      <c r="T2606" s="50"/>
    </row>
    <row r="2607" spans="12:20" s="48" customFormat="1" hidden="1">
      <c r="L2607" s="50"/>
      <c r="M2607" s="50"/>
      <c r="N2607" s="50"/>
      <c r="T2607" s="50"/>
    </row>
    <row r="2608" spans="12:20" s="48" customFormat="1" hidden="1">
      <c r="L2608" s="50"/>
      <c r="M2608" s="50"/>
      <c r="N2608" s="50"/>
      <c r="T2608" s="50"/>
    </row>
    <row r="2609" spans="12:20" s="48" customFormat="1" hidden="1">
      <c r="L2609" s="50"/>
      <c r="M2609" s="50"/>
      <c r="N2609" s="50"/>
      <c r="T2609" s="50"/>
    </row>
    <row r="2610" spans="12:20" s="48" customFormat="1" hidden="1">
      <c r="L2610" s="50"/>
      <c r="M2610" s="50"/>
      <c r="N2610" s="50"/>
      <c r="T2610" s="50"/>
    </row>
    <row r="2611" spans="12:20" s="48" customFormat="1" hidden="1">
      <c r="L2611" s="50"/>
      <c r="M2611" s="50"/>
      <c r="N2611" s="50"/>
      <c r="T2611" s="50"/>
    </row>
    <row r="2612" spans="12:20" s="48" customFormat="1" hidden="1">
      <c r="L2612" s="50"/>
      <c r="M2612" s="50"/>
      <c r="N2612" s="50"/>
      <c r="T2612" s="50"/>
    </row>
    <row r="2613" spans="12:20" s="48" customFormat="1" hidden="1">
      <c r="L2613" s="50"/>
      <c r="M2613" s="50"/>
      <c r="N2613" s="50"/>
      <c r="T2613" s="50"/>
    </row>
    <row r="2614" spans="12:20" s="48" customFormat="1" hidden="1">
      <c r="L2614" s="50"/>
      <c r="M2614" s="50"/>
      <c r="N2614" s="50"/>
      <c r="T2614" s="50"/>
    </row>
    <row r="2615" spans="12:20" s="48" customFormat="1" hidden="1">
      <c r="L2615" s="50"/>
      <c r="M2615" s="50"/>
      <c r="N2615" s="50"/>
      <c r="T2615" s="50"/>
    </row>
    <row r="2616" spans="12:20" s="48" customFormat="1" hidden="1">
      <c r="L2616" s="50"/>
      <c r="M2616" s="50"/>
      <c r="N2616" s="50"/>
      <c r="T2616" s="50"/>
    </row>
    <row r="2617" spans="12:20" s="48" customFormat="1" hidden="1">
      <c r="L2617" s="50"/>
      <c r="M2617" s="50"/>
      <c r="N2617" s="50"/>
      <c r="T2617" s="50"/>
    </row>
    <row r="2618" spans="12:20" s="48" customFormat="1" hidden="1">
      <c r="L2618" s="50"/>
      <c r="M2618" s="50"/>
      <c r="N2618" s="50"/>
      <c r="T2618" s="50"/>
    </row>
    <row r="2619" spans="12:20" s="48" customFormat="1" hidden="1">
      <c r="L2619" s="50"/>
      <c r="M2619" s="50"/>
      <c r="N2619" s="50"/>
      <c r="T2619" s="50"/>
    </row>
    <row r="2620" spans="12:20" s="48" customFormat="1" hidden="1">
      <c r="L2620" s="50"/>
      <c r="M2620" s="50"/>
      <c r="N2620" s="50"/>
      <c r="T2620" s="50"/>
    </row>
    <row r="2621" spans="12:20" s="48" customFormat="1" hidden="1">
      <c r="L2621" s="50"/>
      <c r="M2621" s="50"/>
      <c r="N2621" s="50"/>
      <c r="T2621" s="50"/>
    </row>
    <row r="2622" spans="12:20" s="48" customFormat="1" hidden="1">
      <c r="L2622" s="50"/>
      <c r="M2622" s="50"/>
      <c r="N2622" s="50"/>
      <c r="T2622" s="50"/>
    </row>
    <row r="2623" spans="12:20" s="48" customFormat="1" hidden="1">
      <c r="L2623" s="50"/>
      <c r="M2623" s="50"/>
      <c r="N2623" s="50"/>
      <c r="T2623" s="50"/>
    </row>
    <row r="2624" spans="12:20" s="48" customFormat="1" hidden="1">
      <c r="L2624" s="50"/>
      <c r="M2624" s="50"/>
      <c r="N2624" s="50"/>
      <c r="T2624" s="50"/>
    </row>
    <row r="2625" spans="12:20" s="48" customFormat="1" hidden="1">
      <c r="L2625" s="50"/>
      <c r="M2625" s="50"/>
      <c r="N2625" s="50"/>
      <c r="T2625" s="50"/>
    </row>
    <row r="2626" spans="12:20" s="48" customFormat="1" hidden="1">
      <c r="L2626" s="50"/>
      <c r="M2626" s="50"/>
      <c r="N2626" s="50"/>
      <c r="T2626" s="50"/>
    </row>
    <row r="2627" spans="12:20" s="48" customFormat="1" hidden="1">
      <c r="L2627" s="50"/>
      <c r="M2627" s="50"/>
      <c r="N2627" s="50"/>
      <c r="T2627" s="50"/>
    </row>
    <row r="2628" spans="12:20" s="48" customFormat="1" hidden="1">
      <c r="L2628" s="50"/>
      <c r="M2628" s="50"/>
      <c r="N2628" s="50"/>
      <c r="T2628" s="50"/>
    </row>
    <row r="2629" spans="12:20" s="48" customFormat="1" hidden="1">
      <c r="L2629" s="50"/>
      <c r="M2629" s="50"/>
      <c r="N2629" s="50"/>
      <c r="T2629" s="50"/>
    </row>
    <row r="2630" spans="12:20" s="48" customFormat="1" hidden="1">
      <c r="L2630" s="50"/>
      <c r="M2630" s="50"/>
      <c r="N2630" s="50"/>
      <c r="T2630" s="50"/>
    </row>
    <row r="2631" spans="12:20" s="48" customFormat="1" hidden="1">
      <c r="L2631" s="50"/>
      <c r="M2631" s="50"/>
      <c r="N2631" s="50"/>
      <c r="T2631" s="50"/>
    </row>
    <row r="2632" spans="12:20" s="48" customFormat="1" hidden="1">
      <c r="L2632" s="50"/>
      <c r="M2632" s="50"/>
      <c r="N2632" s="50"/>
      <c r="T2632" s="50"/>
    </row>
    <row r="2633" spans="12:20" s="48" customFormat="1" hidden="1">
      <c r="L2633" s="50"/>
      <c r="M2633" s="50"/>
      <c r="N2633" s="50"/>
      <c r="T2633" s="50"/>
    </row>
    <row r="2634" spans="12:20" s="48" customFormat="1" hidden="1">
      <c r="L2634" s="50"/>
      <c r="M2634" s="50"/>
      <c r="N2634" s="50"/>
      <c r="T2634" s="50"/>
    </row>
    <row r="2635" spans="12:20" s="48" customFormat="1" hidden="1">
      <c r="L2635" s="50"/>
      <c r="M2635" s="50"/>
      <c r="N2635" s="50"/>
      <c r="T2635" s="50"/>
    </row>
    <row r="2636" spans="12:20" s="48" customFormat="1" hidden="1">
      <c r="L2636" s="50"/>
      <c r="M2636" s="50"/>
      <c r="N2636" s="50"/>
      <c r="T2636" s="50"/>
    </row>
    <row r="2637" spans="12:20" s="48" customFormat="1" hidden="1">
      <c r="L2637" s="50"/>
      <c r="M2637" s="50"/>
      <c r="N2637" s="50"/>
      <c r="T2637" s="50"/>
    </row>
    <row r="2638" spans="12:20" s="48" customFormat="1" hidden="1">
      <c r="L2638" s="50"/>
      <c r="M2638" s="50"/>
      <c r="N2638" s="50"/>
      <c r="T2638" s="50"/>
    </row>
    <row r="2639" spans="12:20" s="48" customFormat="1" hidden="1">
      <c r="L2639" s="50"/>
      <c r="M2639" s="50"/>
      <c r="N2639" s="50"/>
      <c r="T2639" s="50"/>
    </row>
    <row r="2640" spans="12:20" s="48" customFormat="1" hidden="1">
      <c r="L2640" s="50"/>
      <c r="M2640" s="50"/>
      <c r="N2640" s="50"/>
      <c r="T2640" s="50"/>
    </row>
    <row r="2641" spans="12:20" s="48" customFormat="1" hidden="1">
      <c r="L2641" s="50"/>
      <c r="M2641" s="50"/>
      <c r="N2641" s="50"/>
      <c r="T2641" s="50"/>
    </row>
    <row r="2642" spans="12:20" s="48" customFormat="1" hidden="1">
      <c r="L2642" s="50"/>
      <c r="M2642" s="50"/>
      <c r="N2642" s="50"/>
      <c r="T2642" s="50"/>
    </row>
    <row r="2643" spans="12:20" s="48" customFormat="1" hidden="1">
      <c r="L2643" s="50"/>
      <c r="M2643" s="50"/>
      <c r="N2643" s="50"/>
      <c r="T2643" s="50"/>
    </row>
    <row r="2644" spans="12:20" s="48" customFormat="1" hidden="1">
      <c r="L2644" s="50"/>
      <c r="M2644" s="50"/>
      <c r="N2644" s="50"/>
      <c r="T2644" s="50"/>
    </row>
    <row r="2645" spans="12:20" s="48" customFormat="1" hidden="1">
      <c r="L2645" s="50"/>
      <c r="M2645" s="50"/>
      <c r="N2645" s="50"/>
      <c r="T2645" s="50"/>
    </row>
    <row r="2646" spans="12:20" s="48" customFormat="1" hidden="1">
      <c r="L2646" s="50"/>
      <c r="M2646" s="50"/>
      <c r="N2646" s="50"/>
      <c r="T2646" s="50"/>
    </row>
    <row r="2647" spans="12:20" s="48" customFormat="1" hidden="1">
      <c r="L2647" s="50"/>
      <c r="M2647" s="50"/>
      <c r="N2647" s="50"/>
      <c r="T2647" s="50"/>
    </row>
    <row r="2648" spans="12:20" s="48" customFormat="1" hidden="1">
      <c r="L2648" s="50"/>
      <c r="M2648" s="50"/>
      <c r="N2648" s="50"/>
      <c r="T2648" s="50"/>
    </row>
    <row r="2649" spans="12:20" s="48" customFormat="1" hidden="1">
      <c r="L2649" s="50"/>
      <c r="M2649" s="50"/>
      <c r="N2649" s="50"/>
      <c r="T2649" s="50"/>
    </row>
    <row r="2650" spans="12:20" s="48" customFormat="1" hidden="1">
      <c r="L2650" s="50"/>
      <c r="M2650" s="50"/>
      <c r="N2650" s="50"/>
      <c r="T2650" s="50"/>
    </row>
    <row r="2651" spans="12:20" s="48" customFormat="1" hidden="1">
      <c r="L2651" s="50"/>
      <c r="M2651" s="50"/>
      <c r="N2651" s="50"/>
      <c r="T2651" s="50"/>
    </row>
    <row r="2652" spans="12:20" s="48" customFormat="1" hidden="1">
      <c r="L2652" s="50"/>
      <c r="M2652" s="50"/>
      <c r="N2652" s="50"/>
      <c r="T2652" s="50"/>
    </row>
    <row r="2653" spans="12:20" s="48" customFormat="1" hidden="1">
      <c r="L2653" s="50"/>
      <c r="M2653" s="50"/>
      <c r="N2653" s="50"/>
      <c r="T2653" s="50"/>
    </row>
    <row r="2654" spans="12:20" s="48" customFormat="1" hidden="1">
      <c r="L2654" s="50"/>
      <c r="M2654" s="50"/>
      <c r="N2654" s="50"/>
      <c r="T2654" s="50"/>
    </row>
    <row r="2655" spans="12:20" s="48" customFormat="1" hidden="1">
      <c r="L2655" s="50"/>
      <c r="M2655" s="50"/>
      <c r="N2655" s="50"/>
      <c r="T2655" s="50"/>
    </row>
    <row r="2656" spans="12:20" s="48" customFormat="1" hidden="1">
      <c r="L2656" s="50"/>
      <c r="M2656" s="50"/>
      <c r="N2656" s="50"/>
      <c r="T2656" s="50"/>
    </row>
    <row r="2657" spans="12:20" s="48" customFormat="1" hidden="1">
      <c r="L2657" s="50"/>
      <c r="M2657" s="50"/>
      <c r="N2657" s="50"/>
      <c r="T2657" s="50"/>
    </row>
    <row r="2658" spans="12:20" s="48" customFormat="1" hidden="1">
      <c r="L2658" s="50"/>
      <c r="M2658" s="50"/>
      <c r="N2658" s="50"/>
      <c r="T2658" s="50"/>
    </row>
    <row r="2659" spans="12:20" s="48" customFormat="1" hidden="1">
      <c r="L2659" s="50"/>
      <c r="M2659" s="50"/>
      <c r="N2659" s="50"/>
      <c r="T2659" s="50"/>
    </row>
    <row r="2660" spans="12:20" s="48" customFormat="1" hidden="1">
      <c r="L2660" s="50"/>
      <c r="M2660" s="50"/>
      <c r="N2660" s="50"/>
      <c r="T2660" s="50"/>
    </row>
    <row r="2661" spans="12:20" s="48" customFormat="1" hidden="1">
      <c r="L2661" s="50"/>
      <c r="M2661" s="50"/>
      <c r="N2661" s="50"/>
      <c r="T2661" s="50"/>
    </row>
    <row r="2662" spans="12:20" s="48" customFormat="1" hidden="1">
      <c r="L2662" s="50"/>
      <c r="M2662" s="50"/>
      <c r="N2662" s="50"/>
      <c r="T2662" s="50"/>
    </row>
    <row r="2663" spans="12:20" s="48" customFormat="1" hidden="1">
      <c r="L2663" s="50"/>
      <c r="M2663" s="50"/>
      <c r="N2663" s="50"/>
      <c r="T2663" s="50"/>
    </row>
    <row r="2664" spans="12:20" s="48" customFormat="1" hidden="1">
      <c r="L2664" s="50"/>
      <c r="M2664" s="50"/>
      <c r="N2664" s="50"/>
      <c r="T2664" s="50"/>
    </row>
    <row r="2665" spans="12:20" s="48" customFormat="1" hidden="1">
      <c r="L2665" s="50"/>
      <c r="M2665" s="50"/>
      <c r="N2665" s="50"/>
      <c r="T2665" s="50"/>
    </row>
    <row r="2666" spans="12:20" s="48" customFormat="1" hidden="1">
      <c r="L2666" s="50"/>
      <c r="M2666" s="50"/>
      <c r="N2666" s="50"/>
      <c r="T2666" s="50"/>
    </row>
    <row r="2667" spans="12:20" s="48" customFormat="1" hidden="1">
      <c r="L2667" s="50"/>
      <c r="M2667" s="50"/>
      <c r="N2667" s="50"/>
      <c r="T2667" s="50"/>
    </row>
    <row r="2668" spans="12:20" s="48" customFormat="1" hidden="1">
      <c r="L2668" s="50"/>
      <c r="M2668" s="50"/>
      <c r="N2668" s="50"/>
      <c r="T2668" s="50"/>
    </row>
    <row r="2669" spans="12:20" s="48" customFormat="1" hidden="1">
      <c r="L2669" s="50"/>
      <c r="M2669" s="50"/>
      <c r="N2669" s="50"/>
      <c r="T2669" s="50"/>
    </row>
    <row r="2670" spans="12:20" s="48" customFormat="1" hidden="1">
      <c r="L2670" s="50"/>
      <c r="M2670" s="50"/>
      <c r="N2670" s="50"/>
      <c r="T2670" s="50"/>
    </row>
    <row r="2671" spans="12:20" s="48" customFormat="1" hidden="1">
      <c r="L2671" s="50"/>
      <c r="M2671" s="50"/>
      <c r="N2671" s="50"/>
      <c r="T2671" s="50"/>
    </row>
    <row r="2672" spans="12:20" s="48" customFormat="1" hidden="1">
      <c r="L2672" s="50"/>
      <c r="M2672" s="50"/>
      <c r="N2672" s="50"/>
      <c r="T2672" s="50"/>
    </row>
    <row r="2673" spans="12:20" s="48" customFormat="1" hidden="1">
      <c r="L2673" s="50"/>
      <c r="M2673" s="50"/>
      <c r="N2673" s="50"/>
      <c r="T2673" s="50"/>
    </row>
    <row r="2674" spans="12:20" s="48" customFormat="1" hidden="1">
      <c r="L2674" s="50"/>
      <c r="M2674" s="50"/>
      <c r="N2674" s="50"/>
      <c r="T2674" s="50"/>
    </row>
    <row r="2675" spans="12:20" s="48" customFormat="1" hidden="1">
      <c r="L2675" s="50"/>
      <c r="M2675" s="50"/>
      <c r="N2675" s="50"/>
      <c r="T2675" s="50"/>
    </row>
    <row r="2676" spans="12:20" s="48" customFormat="1" hidden="1">
      <c r="L2676" s="50"/>
      <c r="M2676" s="50"/>
      <c r="N2676" s="50"/>
      <c r="T2676" s="50"/>
    </row>
    <row r="2677" spans="12:20" s="48" customFormat="1" hidden="1">
      <c r="L2677" s="50"/>
      <c r="M2677" s="50"/>
      <c r="N2677" s="50"/>
      <c r="T2677" s="50"/>
    </row>
    <row r="2678" spans="12:20" s="48" customFormat="1" hidden="1">
      <c r="L2678" s="50"/>
      <c r="M2678" s="50"/>
      <c r="N2678" s="50"/>
      <c r="T2678" s="50"/>
    </row>
    <row r="2679" spans="12:20" s="48" customFormat="1" hidden="1">
      <c r="L2679" s="50"/>
      <c r="M2679" s="50"/>
      <c r="N2679" s="50"/>
      <c r="T2679" s="50"/>
    </row>
    <row r="2680" spans="12:20" s="48" customFormat="1" hidden="1">
      <c r="L2680" s="50"/>
      <c r="M2680" s="50"/>
      <c r="N2680" s="50"/>
      <c r="T2680" s="50"/>
    </row>
    <row r="2681" spans="12:20" s="48" customFormat="1" hidden="1">
      <c r="L2681" s="50"/>
      <c r="M2681" s="50"/>
      <c r="N2681" s="50"/>
      <c r="T2681" s="50"/>
    </row>
    <row r="2682" spans="12:20" s="48" customFormat="1" hidden="1">
      <c r="L2682" s="50"/>
      <c r="M2682" s="50"/>
      <c r="N2682" s="50"/>
      <c r="T2682" s="50"/>
    </row>
    <row r="2683" spans="12:20" s="48" customFormat="1" hidden="1">
      <c r="L2683" s="50"/>
      <c r="M2683" s="50"/>
      <c r="N2683" s="50"/>
      <c r="T2683" s="50"/>
    </row>
    <row r="2684" spans="12:20" s="48" customFormat="1" hidden="1">
      <c r="L2684" s="50"/>
      <c r="M2684" s="50"/>
      <c r="N2684" s="50"/>
      <c r="T2684" s="50"/>
    </row>
    <row r="2685" spans="12:20" s="48" customFormat="1" hidden="1">
      <c r="L2685" s="50"/>
      <c r="M2685" s="50"/>
      <c r="N2685" s="50"/>
      <c r="T2685" s="50"/>
    </row>
    <row r="2686" spans="12:20" s="48" customFormat="1" hidden="1">
      <c r="L2686" s="50"/>
      <c r="M2686" s="50"/>
      <c r="N2686" s="50"/>
      <c r="T2686" s="50"/>
    </row>
    <row r="2687" spans="12:20" s="48" customFormat="1" hidden="1">
      <c r="L2687" s="50"/>
      <c r="M2687" s="50"/>
      <c r="N2687" s="50"/>
      <c r="T2687" s="50"/>
    </row>
    <row r="2688" spans="12:20" s="48" customFormat="1" hidden="1">
      <c r="L2688" s="50"/>
      <c r="M2688" s="50"/>
      <c r="N2688" s="50"/>
      <c r="T2688" s="50"/>
    </row>
    <row r="2689" spans="12:20" s="48" customFormat="1" hidden="1">
      <c r="L2689" s="50"/>
      <c r="M2689" s="50"/>
      <c r="N2689" s="50"/>
      <c r="T2689" s="50"/>
    </row>
    <row r="2690" spans="12:20" s="48" customFormat="1" hidden="1">
      <c r="L2690" s="50"/>
      <c r="M2690" s="50"/>
      <c r="N2690" s="50"/>
      <c r="T2690" s="50"/>
    </row>
    <row r="2691" spans="12:20" s="48" customFormat="1" hidden="1">
      <c r="L2691" s="50"/>
      <c r="M2691" s="50"/>
      <c r="N2691" s="50"/>
      <c r="T2691" s="50"/>
    </row>
    <row r="2692" spans="12:20" s="48" customFormat="1" hidden="1">
      <c r="L2692" s="50"/>
      <c r="M2692" s="50"/>
      <c r="N2692" s="50"/>
      <c r="T2692" s="50"/>
    </row>
    <row r="2693" spans="12:20" s="48" customFormat="1" hidden="1">
      <c r="L2693" s="50"/>
      <c r="M2693" s="50"/>
      <c r="N2693" s="50"/>
      <c r="T2693" s="50"/>
    </row>
    <row r="2694" spans="12:20" s="48" customFormat="1" hidden="1">
      <c r="L2694" s="50"/>
      <c r="M2694" s="50"/>
      <c r="N2694" s="50"/>
      <c r="T2694" s="50"/>
    </row>
    <row r="2695" spans="12:20" s="48" customFormat="1" hidden="1">
      <c r="L2695" s="50"/>
      <c r="M2695" s="50"/>
      <c r="N2695" s="50"/>
      <c r="T2695" s="50"/>
    </row>
    <row r="2696" spans="12:20" s="48" customFormat="1" hidden="1">
      <c r="L2696" s="50"/>
      <c r="M2696" s="50"/>
      <c r="N2696" s="50"/>
      <c r="T2696" s="50"/>
    </row>
    <row r="2697" spans="12:20" s="48" customFormat="1" hidden="1">
      <c r="L2697" s="50"/>
      <c r="M2697" s="50"/>
      <c r="N2697" s="50"/>
      <c r="T2697" s="50"/>
    </row>
    <row r="2698" spans="12:20" s="48" customFormat="1" hidden="1">
      <c r="L2698" s="50"/>
      <c r="M2698" s="50"/>
      <c r="N2698" s="50"/>
      <c r="T2698" s="50"/>
    </row>
    <row r="2699" spans="12:20" s="48" customFormat="1" hidden="1">
      <c r="L2699" s="50"/>
      <c r="M2699" s="50"/>
      <c r="N2699" s="50"/>
      <c r="T2699" s="50"/>
    </row>
    <row r="2700" spans="12:20" s="48" customFormat="1" hidden="1">
      <c r="L2700" s="50"/>
      <c r="M2700" s="50"/>
      <c r="N2700" s="50"/>
      <c r="T2700" s="50"/>
    </row>
    <row r="2701" spans="12:20" s="48" customFormat="1" hidden="1">
      <c r="L2701" s="50"/>
      <c r="M2701" s="50"/>
      <c r="N2701" s="50"/>
      <c r="T2701" s="50"/>
    </row>
    <row r="2702" spans="12:20" s="48" customFormat="1" hidden="1">
      <c r="L2702" s="50"/>
      <c r="M2702" s="50"/>
      <c r="N2702" s="50"/>
      <c r="T2702" s="50"/>
    </row>
    <row r="2703" spans="12:20" s="48" customFormat="1" hidden="1">
      <c r="L2703" s="50"/>
      <c r="M2703" s="50"/>
      <c r="N2703" s="50"/>
      <c r="T2703" s="50"/>
    </row>
    <row r="2704" spans="12:20" s="48" customFormat="1" hidden="1">
      <c r="L2704" s="50"/>
      <c r="M2704" s="50"/>
      <c r="N2704" s="50"/>
      <c r="T2704" s="50"/>
    </row>
    <row r="2705" spans="12:20" s="48" customFormat="1" hidden="1">
      <c r="L2705" s="50"/>
      <c r="M2705" s="50"/>
      <c r="N2705" s="50"/>
      <c r="T2705" s="50"/>
    </row>
    <row r="2706" spans="12:20" s="48" customFormat="1" hidden="1">
      <c r="L2706" s="50"/>
      <c r="M2706" s="50"/>
      <c r="N2706" s="50"/>
      <c r="T2706" s="50"/>
    </row>
    <row r="2707" spans="12:20" s="48" customFormat="1" hidden="1">
      <c r="L2707" s="50"/>
      <c r="M2707" s="50"/>
      <c r="N2707" s="50"/>
      <c r="T2707" s="50"/>
    </row>
    <row r="2708" spans="12:20" s="48" customFormat="1" hidden="1">
      <c r="L2708" s="50"/>
      <c r="M2708" s="50"/>
      <c r="N2708" s="50"/>
      <c r="T2708" s="50"/>
    </row>
    <row r="2709" spans="12:20" s="48" customFormat="1" hidden="1">
      <c r="L2709" s="50"/>
      <c r="M2709" s="50"/>
      <c r="N2709" s="50"/>
      <c r="T2709" s="50"/>
    </row>
    <row r="2710" spans="12:20" s="48" customFormat="1" hidden="1">
      <c r="L2710" s="50"/>
      <c r="M2710" s="50"/>
      <c r="N2710" s="50"/>
      <c r="T2710" s="50"/>
    </row>
    <row r="2711" spans="12:20" s="48" customFormat="1" hidden="1">
      <c r="L2711" s="50"/>
      <c r="M2711" s="50"/>
      <c r="N2711" s="50"/>
      <c r="T2711" s="50"/>
    </row>
    <row r="2712" spans="12:20" s="48" customFormat="1" hidden="1">
      <c r="L2712" s="50"/>
      <c r="M2712" s="50"/>
      <c r="N2712" s="50"/>
      <c r="T2712" s="50"/>
    </row>
    <row r="2713" spans="12:20" s="48" customFormat="1" hidden="1">
      <c r="L2713" s="50"/>
      <c r="M2713" s="50"/>
      <c r="N2713" s="50"/>
      <c r="T2713" s="50"/>
    </row>
    <row r="2714" spans="12:20" s="48" customFormat="1" hidden="1">
      <c r="L2714" s="50"/>
      <c r="M2714" s="50"/>
      <c r="N2714" s="50"/>
      <c r="T2714" s="50"/>
    </row>
    <row r="2715" spans="12:20" s="48" customFormat="1" hidden="1">
      <c r="L2715" s="50"/>
      <c r="M2715" s="50"/>
      <c r="N2715" s="50"/>
      <c r="T2715" s="50"/>
    </row>
    <row r="2716" spans="12:20" s="48" customFormat="1" hidden="1">
      <c r="L2716" s="50"/>
      <c r="M2716" s="50"/>
      <c r="N2716" s="50"/>
      <c r="T2716" s="50"/>
    </row>
    <row r="2717" spans="12:20" s="48" customFormat="1" hidden="1">
      <c r="L2717" s="50"/>
      <c r="M2717" s="50"/>
      <c r="N2717" s="50"/>
      <c r="T2717" s="50"/>
    </row>
    <row r="2718" spans="12:20" s="48" customFormat="1" hidden="1">
      <c r="L2718" s="50"/>
      <c r="M2718" s="50"/>
      <c r="N2718" s="50"/>
      <c r="T2718" s="50"/>
    </row>
    <row r="2719" spans="12:20" s="48" customFormat="1" hidden="1">
      <c r="L2719" s="50"/>
      <c r="M2719" s="50"/>
      <c r="N2719" s="50"/>
      <c r="T2719" s="50"/>
    </row>
    <row r="2720" spans="12:20" s="48" customFormat="1" hidden="1">
      <c r="L2720" s="50"/>
      <c r="M2720" s="50"/>
      <c r="N2720" s="50"/>
      <c r="T2720" s="50"/>
    </row>
    <row r="2721" spans="12:20" s="48" customFormat="1" hidden="1">
      <c r="L2721" s="50"/>
      <c r="M2721" s="50"/>
      <c r="N2721" s="50"/>
      <c r="T2721" s="50"/>
    </row>
    <row r="2722" spans="12:20" s="48" customFormat="1" hidden="1">
      <c r="L2722" s="50"/>
      <c r="M2722" s="50"/>
      <c r="N2722" s="50"/>
      <c r="T2722" s="50"/>
    </row>
    <row r="2723" spans="12:20" s="48" customFormat="1" hidden="1">
      <c r="L2723" s="50"/>
      <c r="M2723" s="50"/>
      <c r="N2723" s="50"/>
      <c r="T2723" s="50"/>
    </row>
    <row r="2724" spans="12:20" s="48" customFormat="1" hidden="1">
      <c r="L2724" s="50"/>
      <c r="M2724" s="50"/>
      <c r="N2724" s="50"/>
      <c r="T2724" s="50"/>
    </row>
    <row r="2725" spans="12:20" s="48" customFormat="1" hidden="1">
      <c r="L2725" s="50"/>
      <c r="M2725" s="50"/>
      <c r="N2725" s="50"/>
      <c r="T2725" s="50"/>
    </row>
    <row r="2726" spans="12:20" s="48" customFormat="1" hidden="1">
      <c r="L2726" s="50"/>
      <c r="M2726" s="50"/>
      <c r="N2726" s="50"/>
      <c r="T2726" s="50"/>
    </row>
    <row r="2727" spans="12:20" s="48" customFormat="1" hidden="1">
      <c r="L2727" s="50"/>
      <c r="M2727" s="50"/>
      <c r="N2727" s="50"/>
      <c r="T2727" s="50"/>
    </row>
    <row r="2728" spans="12:20" s="48" customFormat="1" hidden="1">
      <c r="L2728" s="50"/>
      <c r="M2728" s="50"/>
      <c r="N2728" s="50"/>
      <c r="T2728" s="50"/>
    </row>
    <row r="2729" spans="12:20" s="48" customFormat="1" hidden="1">
      <c r="L2729" s="50"/>
      <c r="M2729" s="50"/>
      <c r="N2729" s="50"/>
      <c r="T2729" s="50"/>
    </row>
    <row r="2730" spans="12:20" s="48" customFormat="1" hidden="1">
      <c r="L2730" s="50"/>
      <c r="M2730" s="50"/>
      <c r="N2730" s="50"/>
      <c r="T2730" s="50"/>
    </row>
    <row r="2731" spans="12:20" s="48" customFormat="1" hidden="1">
      <c r="L2731" s="50"/>
      <c r="M2731" s="50"/>
      <c r="N2731" s="50"/>
      <c r="T2731" s="50"/>
    </row>
    <row r="2732" spans="12:20" s="48" customFormat="1" hidden="1">
      <c r="L2732" s="50"/>
      <c r="M2732" s="50"/>
      <c r="N2732" s="50"/>
      <c r="T2732" s="50"/>
    </row>
    <row r="2733" spans="12:20" s="48" customFormat="1" hidden="1">
      <c r="L2733" s="50"/>
      <c r="M2733" s="50"/>
      <c r="N2733" s="50"/>
      <c r="T2733" s="50"/>
    </row>
    <row r="2734" spans="12:20" s="48" customFormat="1" hidden="1">
      <c r="L2734" s="50"/>
      <c r="M2734" s="50"/>
      <c r="N2734" s="50"/>
      <c r="T2734" s="50"/>
    </row>
    <row r="2735" spans="12:20" s="48" customFormat="1" hidden="1">
      <c r="L2735" s="50"/>
      <c r="M2735" s="50"/>
      <c r="N2735" s="50"/>
      <c r="T2735" s="50"/>
    </row>
    <row r="2736" spans="12:20" s="48" customFormat="1" hidden="1">
      <c r="L2736" s="50"/>
      <c r="M2736" s="50"/>
      <c r="N2736" s="50"/>
      <c r="T2736" s="50"/>
    </row>
    <row r="2737" spans="12:20" s="48" customFormat="1" hidden="1">
      <c r="L2737" s="50"/>
      <c r="M2737" s="50"/>
      <c r="N2737" s="50"/>
      <c r="T2737" s="50"/>
    </row>
    <row r="2738" spans="12:20" s="48" customFormat="1" hidden="1">
      <c r="L2738" s="50"/>
      <c r="M2738" s="50"/>
      <c r="N2738" s="50"/>
      <c r="T2738" s="50"/>
    </row>
    <row r="2739" spans="12:20" s="48" customFormat="1" hidden="1">
      <c r="L2739" s="50"/>
      <c r="M2739" s="50"/>
      <c r="N2739" s="50"/>
      <c r="T2739" s="50"/>
    </row>
    <row r="2740" spans="12:20" s="48" customFormat="1" hidden="1">
      <c r="L2740" s="50"/>
      <c r="M2740" s="50"/>
      <c r="N2740" s="50"/>
      <c r="T2740" s="50"/>
    </row>
    <row r="2741" spans="12:20" s="48" customFormat="1" hidden="1">
      <c r="L2741" s="50"/>
      <c r="M2741" s="50"/>
      <c r="N2741" s="50"/>
      <c r="T2741" s="50"/>
    </row>
    <row r="2742" spans="12:20" s="48" customFormat="1" hidden="1">
      <c r="L2742" s="50"/>
      <c r="M2742" s="50"/>
      <c r="N2742" s="50"/>
      <c r="T2742" s="50"/>
    </row>
    <row r="2743" spans="12:20" s="48" customFormat="1" hidden="1">
      <c r="L2743" s="50"/>
      <c r="M2743" s="50"/>
      <c r="N2743" s="50"/>
      <c r="T2743" s="50"/>
    </row>
    <row r="2744" spans="12:20" s="48" customFormat="1" hidden="1">
      <c r="L2744" s="50"/>
      <c r="M2744" s="50"/>
      <c r="N2744" s="50"/>
      <c r="T2744" s="50"/>
    </row>
    <row r="2745" spans="12:20" s="48" customFormat="1" hidden="1">
      <c r="L2745" s="50"/>
      <c r="M2745" s="50"/>
      <c r="N2745" s="50"/>
      <c r="T2745" s="50"/>
    </row>
    <row r="2746" spans="12:20" s="48" customFormat="1" hidden="1">
      <c r="L2746" s="50"/>
      <c r="M2746" s="50"/>
      <c r="N2746" s="50"/>
      <c r="T2746" s="50"/>
    </row>
    <row r="2747" spans="12:20" s="48" customFormat="1" hidden="1">
      <c r="L2747" s="50"/>
      <c r="M2747" s="50"/>
      <c r="N2747" s="50"/>
      <c r="T2747" s="50"/>
    </row>
    <row r="2748" spans="12:20" s="48" customFormat="1" hidden="1">
      <c r="L2748" s="50"/>
      <c r="M2748" s="50"/>
      <c r="N2748" s="50"/>
      <c r="T2748" s="50"/>
    </row>
    <row r="2749" spans="12:20" s="48" customFormat="1" hidden="1">
      <c r="L2749" s="50"/>
      <c r="M2749" s="50"/>
      <c r="N2749" s="50"/>
      <c r="T2749" s="50"/>
    </row>
    <row r="2750" spans="12:20" s="48" customFormat="1" hidden="1">
      <c r="L2750" s="50"/>
      <c r="M2750" s="50"/>
      <c r="N2750" s="50"/>
      <c r="T2750" s="50"/>
    </row>
    <row r="2751" spans="12:20" s="48" customFormat="1" hidden="1">
      <c r="L2751" s="50"/>
      <c r="M2751" s="50"/>
      <c r="N2751" s="50"/>
      <c r="T2751" s="50"/>
    </row>
    <row r="2752" spans="12:20" s="48" customFormat="1" hidden="1">
      <c r="L2752" s="50"/>
      <c r="M2752" s="50"/>
      <c r="N2752" s="50"/>
      <c r="T2752" s="50"/>
    </row>
    <row r="2753" spans="12:20" s="48" customFormat="1" hidden="1">
      <c r="L2753" s="50"/>
      <c r="M2753" s="50"/>
      <c r="N2753" s="50"/>
      <c r="T2753" s="50"/>
    </row>
    <row r="2754" spans="12:20" s="48" customFormat="1" hidden="1">
      <c r="L2754" s="50"/>
      <c r="M2754" s="50"/>
      <c r="N2754" s="50"/>
      <c r="T2754" s="50"/>
    </row>
    <row r="2755" spans="12:20" s="48" customFormat="1" hidden="1">
      <c r="L2755" s="50"/>
      <c r="M2755" s="50"/>
      <c r="N2755" s="50"/>
      <c r="T2755" s="50"/>
    </row>
    <row r="2756" spans="12:20" s="48" customFormat="1" hidden="1">
      <c r="L2756" s="50"/>
      <c r="M2756" s="50"/>
      <c r="N2756" s="50"/>
      <c r="T2756" s="50"/>
    </row>
    <row r="2757" spans="12:20" s="48" customFormat="1" hidden="1">
      <c r="L2757" s="50"/>
      <c r="M2757" s="50"/>
      <c r="N2757" s="50"/>
      <c r="T2757" s="50"/>
    </row>
    <row r="2758" spans="12:20" s="48" customFormat="1" hidden="1">
      <c r="L2758" s="50"/>
      <c r="M2758" s="50"/>
      <c r="N2758" s="50"/>
      <c r="T2758" s="50"/>
    </row>
    <row r="2759" spans="12:20" s="48" customFormat="1" hidden="1">
      <c r="L2759" s="50"/>
      <c r="M2759" s="50"/>
      <c r="N2759" s="50"/>
      <c r="T2759" s="50"/>
    </row>
    <row r="2760" spans="12:20" s="48" customFormat="1" hidden="1">
      <c r="L2760" s="50"/>
      <c r="M2760" s="50"/>
      <c r="N2760" s="50"/>
      <c r="T2760" s="50"/>
    </row>
    <row r="2761" spans="12:20" s="48" customFormat="1" hidden="1">
      <c r="L2761" s="50"/>
      <c r="M2761" s="50"/>
      <c r="N2761" s="50"/>
      <c r="T2761" s="50"/>
    </row>
    <row r="2762" spans="12:20" s="48" customFormat="1" hidden="1">
      <c r="L2762" s="50"/>
      <c r="M2762" s="50"/>
      <c r="N2762" s="50"/>
      <c r="T2762" s="50"/>
    </row>
    <row r="2763" spans="12:20" s="48" customFormat="1" hidden="1">
      <c r="L2763" s="50"/>
      <c r="M2763" s="50"/>
      <c r="N2763" s="50"/>
      <c r="T2763" s="50"/>
    </row>
    <row r="2764" spans="12:20" s="48" customFormat="1" hidden="1">
      <c r="L2764" s="50"/>
      <c r="M2764" s="50"/>
      <c r="N2764" s="50"/>
      <c r="T2764" s="50"/>
    </row>
    <row r="2765" spans="12:20" s="48" customFormat="1" hidden="1">
      <c r="L2765" s="50"/>
      <c r="M2765" s="50"/>
      <c r="N2765" s="50"/>
      <c r="T2765" s="50"/>
    </row>
    <row r="2766" spans="12:20" s="48" customFormat="1" hidden="1">
      <c r="L2766" s="50"/>
      <c r="M2766" s="50"/>
      <c r="N2766" s="50"/>
      <c r="T2766" s="50"/>
    </row>
    <row r="2767" spans="12:20" s="48" customFormat="1" hidden="1">
      <c r="L2767" s="50"/>
      <c r="M2767" s="50"/>
      <c r="N2767" s="50"/>
      <c r="T2767" s="50"/>
    </row>
    <row r="2768" spans="12:20" s="48" customFormat="1" hidden="1">
      <c r="L2768" s="50"/>
      <c r="M2768" s="50"/>
      <c r="N2768" s="50"/>
      <c r="T2768" s="50"/>
    </row>
    <row r="2769" spans="12:20" s="48" customFormat="1" hidden="1">
      <c r="L2769" s="50"/>
      <c r="M2769" s="50"/>
      <c r="N2769" s="50"/>
      <c r="T2769" s="50"/>
    </row>
    <row r="2770" spans="12:20" s="48" customFormat="1" hidden="1">
      <c r="L2770" s="50"/>
      <c r="M2770" s="50"/>
      <c r="N2770" s="50"/>
      <c r="T2770" s="50"/>
    </row>
    <row r="2771" spans="12:20" s="48" customFormat="1" hidden="1">
      <c r="L2771" s="50"/>
      <c r="M2771" s="50"/>
      <c r="N2771" s="50"/>
      <c r="T2771" s="50"/>
    </row>
    <row r="2772" spans="12:20" s="48" customFormat="1" hidden="1">
      <c r="L2772" s="50"/>
      <c r="M2772" s="50"/>
      <c r="N2772" s="50"/>
      <c r="T2772" s="50"/>
    </row>
    <row r="2773" spans="12:20" s="48" customFormat="1" hidden="1">
      <c r="L2773" s="50"/>
      <c r="M2773" s="50"/>
      <c r="N2773" s="50"/>
      <c r="T2773" s="50"/>
    </row>
    <row r="2774" spans="12:20" s="48" customFormat="1" hidden="1">
      <c r="L2774" s="50"/>
      <c r="M2774" s="50"/>
      <c r="N2774" s="50"/>
      <c r="T2774" s="50"/>
    </row>
    <row r="2775" spans="12:20" s="48" customFormat="1" hidden="1">
      <c r="L2775" s="50"/>
      <c r="M2775" s="50"/>
      <c r="N2775" s="50"/>
      <c r="T2775" s="50"/>
    </row>
    <row r="2776" spans="12:20" s="48" customFormat="1" hidden="1">
      <c r="L2776" s="50"/>
      <c r="M2776" s="50"/>
      <c r="N2776" s="50"/>
      <c r="T2776" s="50"/>
    </row>
    <row r="2777" spans="12:20" s="48" customFormat="1" hidden="1">
      <c r="L2777" s="50"/>
      <c r="M2777" s="50"/>
      <c r="N2777" s="50"/>
      <c r="T2777" s="50"/>
    </row>
    <row r="2778" spans="12:20" s="48" customFormat="1" hidden="1">
      <c r="L2778" s="50"/>
      <c r="M2778" s="50"/>
      <c r="N2778" s="50"/>
      <c r="T2778" s="50"/>
    </row>
    <row r="2779" spans="12:20" s="48" customFormat="1" hidden="1">
      <c r="L2779" s="50"/>
      <c r="M2779" s="50"/>
      <c r="N2779" s="50"/>
      <c r="T2779" s="50"/>
    </row>
    <row r="2780" spans="12:20" s="48" customFormat="1" hidden="1">
      <c r="L2780" s="50"/>
      <c r="M2780" s="50"/>
      <c r="N2780" s="50"/>
      <c r="T2780" s="50"/>
    </row>
    <row r="2781" spans="12:20" s="48" customFormat="1" hidden="1">
      <c r="L2781" s="50"/>
      <c r="M2781" s="50"/>
      <c r="N2781" s="50"/>
      <c r="T2781" s="50"/>
    </row>
    <row r="2782" spans="12:20" s="48" customFormat="1" hidden="1">
      <c r="L2782" s="50"/>
      <c r="M2782" s="50"/>
      <c r="N2782" s="50"/>
      <c r="T2782" s="50"/>
    </row>
    <row r="2783" spans="12:20" s="48" customFormat="1" hidden="1">
      <c r="L2783" s="50"/>
      <c r="M2783" s="50"/>
      <c r="N2783" s="50"/>
      <c r="T2783" s="50"/>
    </row>
    <row r="2784" spans="12:20" s="48" customFormat="1" hidden="1">
      <c r="L2784" s="50"/>
      <c r="M2784" s="50"/>
      <c r="N2784" s="50"/>
      <c r="T2784" s="50"/>
    </row>
    <row r="2785" spans="12:20" s="48" customFormat="1" hidden="1">
      <c r="L2785" s="50"/>
      <c r="M2785" s="50"/>
      <c r="N2785" s="50"/>
      <c r="T2785" s="50"/>
    </row>
    <row r="2786" spans="12:20" s="48" customFormat="1" hidden="1">
      <c r="L2786" s="50"/>
      <c r="M2786" s="50"/>
      <c r="N2786" s="50"/>
      <c r="T2786" s="50"/>
    </row>
    <row r="2787" spans="12:20" s="48" customFormat="1" hidden="1">
      <c r="L2787" s="50"/>
      <c r="M2787" s="50"/>
      <c r="N2787" s="50"/>
      <c r="T2787" s="50"/>
    </row>
    <row r="2788" spans="12:20" s="48" customFormat="1" hidden="1">
      <c r="L2788" s="50"/>
      <c r="M2788" s="50"/>
      <c r="N2788" s="50"/>
      <c r="T2788" s="50"/>
    </row>
    <row r="2789" spans="12:20" s="48" customFormat="1" hidden="1">
      <c r="L2789" s="50"/>
      <c r="M2789" s="50"/>
      <c r="N2789" s="50"/>
      <c r="T2789" s="50"/>
    </row>
    <row r="2790" spans="12:20" s="48" customFormat="1" hidden="1">
      <c r="L2790" s="50"/>
      <c r="M2790" s="50"/>
      <c r="N2790" s="50"/>
      <c r="T2790" s="50"/>
    </row>
    <row r="2791" spans="12:20" s="48" customFormat="1" hidden="1">
      <c r="L2791" s="50"/>
      <c r="M2791" s="50"/>
      <c r="N2791" s="50"/>
      <c r="T2791" s="50"/>
    </row>
    <row r="2792" spans="12:20" s="48" customFormat="1" hidden="1">
      <c r="L2792" s="50"/>
      <c r="M2792" s="50"/>
      <c r="N2792" s="50"/>
      <c r="T2792" s="50"/>
    </row>
    <row r="2793" spans="12:20" s="48" customFormat="1" hidden="1">
      <c r="L2793" s="50"/>
      <c r="M2793" s="50"/>
      <c r="N2793" s="50"/>
      <c r="T2793" s="50"/>
    </row>
    <row r="2794" spans="12:20" s="48" customFormat="1" hidden="1">
      <c r="L2794" s="50"/>
      <c r="M2794" s="50"/>
      <c r="N2794" s="50"/>
      <c r="T2794" s="50"/>
    </row>
    <row r="2795" spans="12:20" s="48" customFormat="1" hidden="1">
      <c r="L2795" s="50"/>
      <c r="M2795" s="50"/>
      <c r="N2795" s="50"/>
      <c r="T2795" s="50"/>
    </row>
    <row r="2796" spans="12:20" s="48" customFormat="1" hidden="1">
      <c r="L2796" s="50"/>
      <c r="M2796" s="50"/>
      <c r="N2796" s="50"/>
      <c r="T2796" s="50"/>
    </row>
    <row r="2797" spans="12:20" s="48" customFormat="1" hidden="1">
      <c r="L2797" s="50"/>
      <c r="M2797" s="50"/>
      <c r="N2797" s="50"/>
      <c r="T2797" s="50"/>
    </row>
    <row r="2798" spans="12:20" s="48" customFormat="1" hidden="1">
      <c r="L2798" s="50"/>
      <c r="M2798" s="50"/>
      <c r="N2798" s="50"/>
      <c r="T2798" s="50"/>
    </row>
    <row r="2799" spans="12:20" s="48" customFormat="1" hidden="1">
      <c r="L2799" s="50"/>
      <c r="M2799" s="50"/>
      <c r="N2799" s="50"/>
      <c r="T2799" s="50"/>
    </row>
    <row r="2800" spans="12:20" s="48" customFormat="1" hidden="1">
      <c r="L2800" s="50"/>
      <c r="M2800" s="50"/>
      <c r="N2800" s="50"/>
      <c r="T2800" s="50"/>
    </row>
    <row r="2801" spans="12:20" s="48" customFormat="1" hidden="1">
      <c r="L2801" s="50"/>
      <c r="M2801" s="50"/>
      <c r="N2801" s="50"/>
      <c r="T2801" s="50"/>
    </row>
    <row r="2802" spans="12:20" s="48" customFormat="1" hidden="1">
      <c r="L2802" s="50"/>
      <c r="M2802" s="50"/>
      <c r="N2802" s="50"/>
      <c r="T2802" s="50"/>
    </row>
    <row r="2803" spans="12:20" s="48" customFormat="1" hidden="1">
      <c r="L2803" s="50"/>
      <c r="M2803" s="50"/>
      <c r="N2803" s="50"/>
      <c r="T2803" s="50"/>
    </row>
    <row r="2804" spans="12:20" s="48" customFormat="1" hidden="1">
      <c r="L2804" s="50"/>
      <c r="M2804" s="50"/>
      <c r="N2804" s="50"/>
      <c r="T2804" s="50"/>
    </row>
    <row r="2805" spans="12:20" s="48" customFormat="1" hidden="1">
      <c r="L2805" s="50"/>
      <c r="M2805" s="50"/>
      <c r="N2805" s="50"/>
      <c r="T2805" s="50"/>
    </row>
    <row r="2806" spans="12:20" s="48" customFormat="1" hidden="1">
      <c r="L2806" s="50"/>
      <c r="M2806" s="50"/>
      <c r="N2806" s="50"/>
      <c r="T2806" s="50"/>
    </row>
    <row r="2807" spans="12:20" s="48" customFormat="1" hidden="1">
      <c r="L2807" s="50"/>
      <c r="M2807" s="50"/>
      <c r="N2807" s="50"/>
      <c r="T2807" s="50"/>
    </row>
    <row r="2808" spans="12:20" s="48" customFormat="1" hidden="1">
      <c r="L2808" s="50"/>
      <c r="M2808" s="50"/>
      <c r="N2808" s="50"/>
      <c r="T2808" s="50"/>
    </row>
    <row r="2809" spans="12:20" s="48" customFormat="1" hidden="1">
      <c r="L2809" s="50"/>
      <c r="M2809" s="50"/>
      <c r="N2809" s="50"/>
      <c r="T2809" s="50"/>
    </row>
    <row r="2810" spans="12:20" s="48" customFormat="1" hidden="1">
      <c r="L2810" s="50"/>
      <c r="M2810" s="50"/>
      <c r="N2810" s="50"/>
      <c r="T2810" s="50"/>
    </row>
    <row r="2811" spans="12:20" s="48" customFormat="1" hidden="1">
      <c r="L2811" s="50"/>
      <c r="M2811" s="50"/>
      <c r="N2811" s="50"/>
      <c r="T2811" s="50"/>
    </row>
    <row r="2812" spans="12:20" s="48" customFormat="1" hidden="1">
      <c r="L2812" s="50"/>
      <c r="M2812" s="50"/>
      <c r="N2812" s="50"/>
      <c r="T2812" s="50"/>
    </row>
    <row r="2813" spans="12:20" s="48" customFormat="1" hidden="1">
      <c r="L2813" s="50"/>
      <c r="M2813" s="50"/>
      <c r="N2813" s="50"/>
      <c r="T2813" s="50"/>
    </row>
    <row r="2814" spans="12:20" s="48" customFormat="1" hidden="1">
      <c r="L2814" s="50"/>
      <c r="M2814" s="50"/>
      <c r="N2814" s="50"/>
      <c r="T2814" s="50"/>
    </row>
    <row r="2815" spans="12:20" s="48" customFormat="1" hidden="1">
      <c r="L2815" s="50"/>
      <c r="M2815" s="50"/>
      <c r="N2815" s="50"/>
      <c r="T2815" s="50"/>
    </row>
    <row r="2816" spans="12:20" s="48" customFormat="1" hidden="1">
      <c r="L2816" s="50"/>
      <c r="M2816" s="50"/>
      <c r="N2816" s="50"/>
      <c r="T2816" s="50"/>
    </row>
    <row r="2817" spans="12:20" s="48" customFormat="1" hidden="1">
      <c r="L2817" s="50"/>
      <c r="M2817" s="50"/>
      <c r="N2817" s="50"/>
      <c r="T2817" s="50"/>
    </row>
    <row r="2818" spans="12:20" s="48" customFormat="1" hidden="1">
      <c r="L2818" s="50"/>
      <c r="M2818" s="50"/>
      <c r="N2818" s="50"/>
      <c r="T2818" s="50"/>
    </row>
    <row r="2819" spans="12:20" s="48" customFormat="1" hidden="1">
      <c r="L2819" s="50"/>
      <c r="M2819" s="50"/>
      <c r="N2819" s="50"/>
      <c r="T2819" s="50"/>
    </row>
    <row r="2820" spans="12:20" s="48" customFormat="1" hidden="1">
      <c r="L2820" s="50"/>
      <c r="M2820" s="50"/>
      <c r="N2820" s="50"/>
      <c r="T2820" s="50"/>
    </row>
    <row r="2821" spans="12:20" s="48" customFormat="1" hidden="1">
      <c r="L2821" s="50"/>
      <c r="M2821" s="50"/>
      <c r="N2821" s="50"/>
      <c r="T2821" s="50"/>
    </row>
    <row r="2822" spans="12:20" s="48" customFormat="1" hidden="1">
      <c r="L2822" s="50"/>
      <c r="M2822" s="50"/>
      <c r="N2822" s="50"/>
      <c r="T2822" s="50"/>
    </row>
    <row r="2823" spans="12:20" s="48" customFormat="1" hidden="1">
      <c r="L2823" s="50"/>
      <c r="M2823" s="50"/>
      <c r="N2823" s="50"/>
      <c r="T2823" s="50"/>
    </row>
    <row r="2824" spans="12:20" s="48" customFormat="1" hidden="1">
      <c r="L2824" s="50"/>
      <c r="M2824" s="50"/>
      <c r="N2824" s="50"/>
      <c r="T2824" s="50"/>
    </row>
    <row r="2825" spans="12:20" s="48" customFormat="1" hidden="1">
      <c r="L2825" s="50"/>
      <c r="M2825" s="50"/>
      <c r="N2825" s="50"/>
      <c r="T2825" s="50"/>
    </row>
    <row r="2826" spans="12:20" s="48" customFormat="1" hidden="1">
      <c r="L2826" s="50"/>
      <c r="M2826" s="50"/>
      <c r="N2826" s="50"/>
      <c r="T2826" s="50"/>
    </row>
    <row r="2827" spans="12:20" s="48" customFormat="1" hidden="1">
      <c r="L2827" s="50"/>
      <c r="M2827" s="50"/>
      <c r="N2827" s="50"/>
      <c r="T2827" s="50"/>
    </row>
    <row r="2828" spans="12:20" s="48" customFormat="1" hidden="1">
      <c r="L2828" s="50"/>
      <c r="M2828" s="50"/>
      <c r="N2828" s="50"/>
      <c r="T2828" s="50"/>
    </row>
    <row r="2829" spans="12:20" s="48" customFormat="1" hidden="1">
      <c r="L2829" s="50"/>
      <c r="M2829" s="50"/>
      <c r="N2829" s="50"/>
      <c r="T2829" s="50"/>
    </row>
    <row r="2830" spans="12:20" s="48" customFormat="1" hidden="1">
      <c r="L2830" s="50"/>
      <c r="M2830" s="50"/>
      <c r="N2830" s="50"/>
      <c r="T2830" s="50"/>
    </row>
    <row r="2831" spans="12:20" s="48" customFormat="1" hidden="1">
      <c r="L2831" s="50"/>
      <c r="M2831" s="50"/>
      <c r="N2831" s="50"/>
      <c r="T2831" s="50"/>
    </row>
    <row r="2832" spans="12:20" s="48" customFormat="1" hidden="1">
      <c r="L2832" s="50"/>
      <c r="M2832" s="50"/>
      <c r="N2832" s="50"/>
      <c r="T2832" s="50"/>
    </row>
    <row r="2833" spans="12:20" s="48" customFormat="1" hidden="1">
      <c r="L2833" s="50"/>
      <c r="M2833" s="50"/>
      <c r="N2833" s="50"/>
      <c r="T2833" s="50"/>
    </row>
    <row r="2834" spans="12:20" s="48" customFormat="1" hidden="1">
      <c r="L2834" s="50"/>
      <c r="M2834" s="50"/>
      <c r="N2834" s="50"/>
      <c r="T2834" s="50"/>
    </row>
    <row r="2835" spans="12:20" s="48" customFormat="1" hidden="1">
      <c r="L2835" s="50"/>
      <c r="M2835" s="50"/>
      <c r="N2835" s="50"/>
      <c r="T2835" s="50"/>
    </row>
    <row r="2836" spans="12:20" s="48" customFormat="1" hidden="1">
      <c r="L2836" s="50"/>
      <c r="M2836" s="50"/>
      <c r="N2836" s="50"/>
      <c r="T2836" s="50"/>
    </row>
    <row r="2837" spans="12:20" s="48" customFormat="1" hidden="1">
      <c r="L2837" s="50"/>
      <c r="M2837" s="50"/>
      <c r="N2837" s="50"/>
      <c r="T2837" s="50"/>
    </row>
    <row r="2838" spans="12:20" s="48" customFormat="1" hidden="1">
      <c r="L2838" s="50"/>
      <c r="M2838" s="50"/>
      <c r="N2838" s="50"/>
      <c r="T2838" s="50"/>
    </row>
    <row r="2839" spans="12:20" s="48" customFormat="1" hidden="1">
      <c r="L2839" s="50"/>
      <c r="M2839" s="50"/>
      <c r="N2839" s="50"/>
      <c r="T2839" s="50"/>
    </row>
    <row r="2840" spans="12:20" s="48" customFormat="1" hidden="1">
      <c r="L2840" s="50"/>
      <c r="M2840" s="50"/>
      <c r="N2840" s="50"/>
      <c r="T2840" s="50"/>
    </row>
    <row r="2841" spans="12:20" s="48" customFormat="1" hidden="1">
      <c r="L2841" s="50"/>
      <c r="M2841" s="50"/>
      <c r="N2841" s="50"/>
      <c r="T2841" s="50"/>
    </row>
    <row r="2842" spans="12:20" s="48" customFormat="1" hidden="1">
      <c r="L2842" s="50"/>
      <c r="M2842" s="50"/>
      <c r="N2842" s="50"/>
      <c r="T2842" s="50"/>
    </row>
    <row r="2843" spans="12:20" s="48" customFormat="1" hidden="1">
      <c r="L2843" s="50"/>
      <c r="M2843" s="50"/>
      <c r="N2843" s="50"/>
      <c r="T2843" s="50"/>
    </row>
    <row r="2844" spans="12:20" s="48" customFormat="1" hidden="1">
      <c r="L2844" s="50"/>
      <c r="M2844" s="50"/>
      <c r="N2844" s="50"/>
      <c r="T2844" s="50"/>
    </row>
    <row r="2845" spans="12:20" s="48" customFormat="1" hidden="1">
      <c r="L2845" s="50"/>
      <c r="M2845" s="50"/>
      <c r="N2845" s="50"/>
      <c r="T2845" s="50"/>
    </row>
    <row r="2846" spans="12:20" s="48" customFormat="1" hidden="1">
      <c r="L2846" s="50"/>
      <c r="M2846" s="50"/>
      <c r="N2846" s="50"/>
      <c r="T2846" s="50"/>
    </row>
    <row r="2847" spans="12:20" s="48" customFormat="1" hidden="1">
      <c r="L2847" s="50"/>
      <c r="M2847" s="50"/>
      <c r="N2847" s="50"/>
      <c r="T2847" s="50"/>
    </row>
    <row r="2848" spans="12:20" s="48" customFormat="1" hidden="1">
      <c r="L2848" s="50"/>
      <c r="M2848" s="50"/>
      <c r="N2848" s="50"/>
      <c r="T2848" s="50"/>
    </row>
    <row r="2849" spans="12:20" s="48" customFormat="1" hidden="1">
      <c r="L2849" s="50"/>
      <c r="M2849" s="50"/>
      <c r="N2849" s="50"/>
      <c r="T2849" s="50"/>
    </row>
    <row r="2850" spans="12:20" s="48" customFormat="1" hidden="1">
      <c r="L2850" s="50"/>
      <c r="M2850" s="50"/>
      <c r="N2850" s="50"/>
      <c r="T2850" s="50"/>
    </row>
    <row r="2851" spans="12:20" s="48" customFormat="1" hidden="1">
      <c r="L2851" s="50"/>
      <c r="M2851" s="50"/>
      <c r="N2851" s="50"/>
      <c r="T2851" s="50"/>
    </row>
    <row r="2852" spans="12:20" s="48" customFormat="1" hidden="1">
      <c r="L2852" s="50"/>
      <c r="M2852" s="50"/>
      <c r="N2852" s="50"/>
      <c r="T2852" s="50"/>
    </row>
    <row r="2853" spans="12:20" s="48" customFormat="1" hidden="1">
      <c r="L2853" s="50"/>
      <c r="M2853" s="50"/>
      <c r="N2853" s="50"/>
      <c r="T2853" s="50"/>
    </row>
    <row r="2854" spans="12:20" s="48" customFormat="1" hidden="1">
      <c r="L2854" s="50"/>
      <c r="M2854" s="50"/>
      <c r="N2854" s="50"/>
      <c r="T2854" s="50"/>
    </row>
    <row r="2855" spans="12:20" s="48" customFormat="1" hidden="1">
      <c r="L2855" s="50"/>
      <c r="M2855" s="50"/>
      <c r="N2855" s="50"/>
      <c r="T2855" s="50"/>
    </row>
    <row r="2856" spans="12:20" s="48" customFormat="1" hidden="1">
      <c r="L2856" s="50"/>
      <c r="M2856" s="50"/>
      <c r="N2856" s="50"/>
      <c r="T2856" s="50"/>
    </row>
    <row r="2857" spans="12:20" s="48" customFormat="1" hidden="1">
      <c r="L2857" s="50"/>
      <c r="M2857" s="50"/>
      <c r="N2857" s="50"/>
      <c r="T2857" s="50"/>
    </row>
    <row r="2858" spans="12:20" s="48" customFormat="1" hidden="1">
      <c r="L2858" s="50"/>
      <c r="M2858" s="50"/>
      <c r="N2858" s="50"/>
      <c r="T2858" s="50"/>
    </row>
    <row r="2859" spans="12:20" s="48" customFormat="1" hidden="1">
      <c r="L2859" s="50"/>
      <c r="M2859" s="50"/>
      <c r="N2859" s="50"/>
      <c r="T2859" s="50"/>
    </row>
    <row r="2860" spans="12:20" s="48" customFormat="1" hidden="1">
      <c r="L2860" s="50"/>
      <c r="M2860" s="50"/>
      <c r="N2860" s="50"/>
      <c r="T2860" s="50"/>
    </row>
    <row r="2861" spans="12:20" s="48" customFormat="1" hidden="1">
      <c r="L2861" s="50"/>
      <c r="M2861" s="50"/>
      <c r="N2861" s="50"/>
      <c r="T2861" s="50"/>
    </row>
    <row r="2862" spans="12:20" s="48" customFormat="1" hidden="1">
      <c r="L2862" s="50"/>
      <c r="M2862" s="50"/>
      <c r="N2862" s="50"/>
      <c r="T2862" s="50"/>
    </row>
    <row r="2863" spans="12:20" s="48" customFormat="1" hidden="1">
      <c r="L2863" s="50"/>
      <c r="M2863" s="50"/>
      <c r="N2863" s="50"/>
      <c r="T2863" s="50"/>
    </row>
    <row r="2864" spans="12:20" s="48" customFormat="1" hidden="1">
      <c r="L2864" s="50"/>
      <c r="M2864" s="50"/>
      <c r="N2864" s="50"/>
      <c r="T2864" s="50"/>
    </row>
    <row r="2865" spans="12:20" s="48" customFormat="1" hidden="1">
      <c r="L2865" s="50"/>
      <c r="M2865" s="50"/>
      <c r="N2865" s="50"/>
      <c r="T2865" s="50"/>
    </row>
    <row r="2866" spans="12:20" s="48" customFormat="1" hidden="1">
      <c r="L2866" s="50"/>
      <c r="M2866" s="50"/>
      <c r="N2866" s="50"/>
      <c r="T2866" s="50"/>
    </row>
    <row r="2867" spans="12:20" s="48" customFormat="1" hidden="1">
      <c r="L2867" s="50"/>
      <c r="M2867" s="50"/>
      <c r="N2867" s="50"/>
      <c r="T2867" s="50"/>
    </row>
    <row r="2868" spans="12:20" s="48" customFormat="1" hidden="1">
      <c r="L2868" s="50"/>
      <c r="M2868" s="50"/>
      <c r="N2868" s="50"/>
      <c r="T2868" s="50"/>
    </row>
    <row r="2869" spans="12:20" s="48" customFormat="1" hidden="1">
      <c r="L2869" s="50"/>
      <c r="M2869" s="50"/>
      <c r="N2869" s="50"/>
      <c r="T2869" s="50"/>
    </row>
    <row r="2870" spans="12:20" s="48" customFormat="1" hidden="1">
      <c r="L2870" s="50"/>
      <c r="M2870" s="50"/>
      <c r="N2870" s="50"/>
      <c r="T2870" s="50"/>
    </row>
    <row r="2871" spans="12:20" s="48" customFormat="1" hidden="1">
      <c r="L2871" s="50"/>
      <c r="M2871" s="50"/>
      <c r="N2871" s="50"/>
      <c r="T2871" s="50"/>
    </row>
    <row r="2872" spans="12:20" s="48" customFormat="1" hidden="1">
      <c r="L2872" s="50"/>
      <c r="M2872" s="50"/>
      <c r="N2872" s="50"/>
      <c r="T2872" s="50"/>
    </row>
    <row r="2873" spans="12:20" s="48" customFormat="1" hidden="1">
      <c r="L2873" s="50"/>
      <c r="M2873" s="50"/>
      <c r="N2873" s="50"/>
      <c r="T2873" s="50"/>
    </row>
    <row r="2874" spans="12:20" s="48" customFormat="1" hidden="1">
      <c r="L2874" s="50"/>
      <c r="M2874" s="50"/>
      <c r="N2874" s="50"/>
      <c r="T2874" s="50"/>
    </row>
    <row r="2875" spans="12:20" s="48" customFormat="1" hidden="1">
      <c r="L2875" s="50"/>
      <c r="M2875" s="50"/>
      <c r="N2875" s="50"/>
      <c r="T2875" s="50"/>
    </row>
    <row r="2876" spans="12:20" s="48" customFormat="1" hidden="1">
      <c r="L2876" s="50"/>
      <c r="M2876" s="50"/>
      <c r="N2876" s="50"/>
      <c r="T2876" s="50"/>
    </row>
    <row r="2877" spans="12:20" s="48" customFormat="1" hidden="1">
      <c r="L2877" s="50"/>
      <c r="M2877" s="50"/>
      <c r="N2877" s="50"/>
      <c r="T2877" s="50"/>
    </row>
    <row r="2878" spans="12:20" s="48" customFormat="1" hidden="1">
      <c r="L2878" s="50"/>
      <c r="M2878" s="50"/>
      <c r="N2878" s="50"/>
      <c r="T2878" s="50"/>
    </row>
    <row r="2879" spans="12:20" s="48" customFormat="1" hidden="1">
      <c r="L2879" s="50"/>
      <c r="M2879" s="50"/>
      <c r="N2879" s="50"/>
      <c r="T2879" s="50"/>
    </row>
    <row r="2880" spans="12:20" s="48" customFormat="1" hidden="1">
      <c r="L2880" s="50"/>
      <c r="M2880" s="50"/>
      <c r="N2880" s="50"/>
      <c r="T2880" s="50"/>
    </row>
    <row r="2881" spans="12:20" s="48" customFormat="1" hidden="1">
      <c r="L2881" s="50"/>
      <c r="M2881" s="50"/>
      <c r="N2881" s="50"/>
      <c r="T2881" s="50"/>
    </row>
    <row r="2882" spans="12:20" s="48" customFormat="1" hidden="1">
      <c r="L2882" s="50"/>
      <c r="M2882" s="50"/>
      <c r="N2882" s="50"/>
      <c r="T2882" s="50"/>
    </row>
    <row r="2883" spans="12:20" s="48" customFormat="1" hidden="1">
      <c r="L2883" s="50"/>
      <c r="M2883" s="50"/>
      <c r="N2883" s="50"/>
      <c r="T2883" s="50"/>
    </row>
    <row r="2884" spans="12:20" s="48" customFormat="1" hidden="1">
      <c r="L2884" s="50"/>
      <c r="M2884" s="50"/>
      <c r="N2884" s="50"/>
      <c r="T2884" s="50"/>
    </row>
    <row r="2885" spans="12:20" s="48" customFormat="1" hidden="1">
      <c r="L2885" s="50"/>
      <c r="M2885" s="50"/>
      <c r="N2885" s="50"/>
      <c r="T2885" s="50"/>
    </row>
    <row r="2886" spans="12:20" s="48" customFormat="1" hidden="1">
      <c r="L2886" s="50"/>
      <c r="M2886" s="50"/>
      <c r="N2886" s="50"/>
      <c r="T2886" s="50"/>
    </row>
    <row r="2887" spans="12:20" s="48" customFormat="1" hidden="1">
      <c r="L2887" s="50"/>
      <c r="M2887" s="50"/>
      <c r="N2887" s="50"/>
      <c r="T2887" s="50"/>
    </row>
    <row r="2888" spans="12:20" s="48" customFormat="1" hidden="1">
      <c r="L2888" s="50"/>
      <c r="M2888" s="50"/>
      <c r="N2888" s="50"/>
      <c r="T2888" s="50"/>
    </row>
    <row r="2889" spans="12:20" s="48" customFormat="1" hidden="1">
      <c r="L2889" s="50"/>
      <c r="M2889" s="50"/>
      <c r="N2889" s="50"/>
      <c r="T2889" s="50"/>
    </row>
    <row r="2890" spans="12:20" s="48" customFormat="1" hidden="1">
      <c r="L2890" s="50"/>
      <c r="M2890" s="50"/>
      <c r="N2890" s="50"/>
      <c r="T2890" s="50"/>
    </row>
    <row r="2891" spans="12:20" s="48" customFormat="1" hidden="1">
      <c r="L2891" s="50"/>
      <c r="M2891" s="50"/>
      <c r="N2891" s="50"/>
      <c r="T2891" s="50"/>
    </row>
    <row r="2892" spans="12:20" s="48" customFormat="1" hidden="1">
      <c r="L2892" s="50"/>
      <c r="M2892" s="50"/>
      <c r="N2892" s="50"/>
      <c r="T2892" s="50"/>
    </row>
    <row r="2893" spans="12:20" s="48" customFormat="1" hidden="1">
      <c r="L2893" s="50"/>
      <c r="M2893" s="50"/>
      <c r="N2893" s="50"/>
      <c r="T2893" s="50"/>
    </row>
    <row r="2894" spans="12:20" s="48" customFormat="1" hidden="1">
      <c r="L2894" s="50"/>
      <c r="M2894" s="50"/>
      <c r="N2894" s="50"/>
      <c r="T2894" s="50"/>
    </row>
    <row r="2895" spans="12:20" s="48" customFormat="1" hidden="1">
      <c r="L2895" s="50"/>
      <c r="M2895" s="50"/>
      <c r="N2895" s="50"/>
      <c r="T2895" s="50"/>
    </row>
    <row r="2896" spans="12:20" s="48" customFormat="1" hidden="1">
      <c r="L2896" s="50"/>
      <c r="M2896" s="50"/>
      <c r="N2896" s="50"/>
      <c r="T2896" s="50"/>
    </row>
    <row r="2897" spans="12:20" s="48" customFormat="1" hidden="1">
      <c r="L2897" s="50"/>
      <c r="M2897" s="50"/>
      <c r="N2897" s="50"/>
      <c r="T2897" s="50"/>
    </row>
    <row r="2898" spans="12:20" s="48" customFormat="1" hidden="1">
      <c r="L2898" s="50"/>
      <c r="M2898" s="50"/>
      <c r="N2898" s="50"/>
      <c r="T2898" s="50"/>
    </row>
    <row r="2899" spans="12:20" s="48" customFormat="1" hidden="1">
      <c r="L2899" s="50"/>
      <c r="M2899" s="50"/>
      <c r="N2899" s="50"/>
      <c r="T2899" s="50"/>
    </row>
    <row r="2900" spans="12:20" s="48" customFormat="1" hidden="1">
      <c r="L2900" s="50"/>
      <c r="M2900" s="50"/>
      <c r="N2900" s="50"/>
      <c r="T2900" s="50"/>
    </row>
    <row r="2901" spans="12:20" s="48" customFormat="1" hidden="1">
      <c r="L2901" s="50"/>
      <c r="M2901" s="50"/>
      <c r="N2901" s="50"/>
      <c r="T2901" s="50"/>
    </row>
    <row r="2902" spans="12:20" s="48" customFormat="1" hidden="1">
      <c r="L2902" s="50"/>
      <c r="M2902" s="50"/>
      <c r="N2902" s="50"/>
      <c r="T2902" s="50"/>
    </row>
    <row r="2903" spans="12:20" s="48" customFormat="1" hidden="1">
      <c r="L2903" s="50"/>
      <c r="M2903" s="50"/>
      <c r="N2903" s="50"/>
      <c r="T2903" s="50"/>
    </row>
    <row r="2904" spans="12:20" s="48" customFormat="1" hidden="1">
      <c r="L2904" s="50"/>
      <c r="M2904" s="50"/>
      <c r="N2904" s="50"/>
      <c r="T2904" s="50"/>
    </row>
    <row r="2905" spans="12:20" s="48" customFormat="1" hidden="1">
      <c r="L2905" s="50"/>
      <c r="M2905" s="50"/>
      <c r="N2905" s="50"/>
      <c r="T2905" s="50"/>
    </row>
    <row r="2906" spans="12:20" s="48" customFormat="1" hidden="1">
      <c r="L2906" s="50"/>
      <c r="M2906" s="50"/>
      <c r="N2906" s="50"/>
      <c r="T2906" s="50"/>
    </row>
    <row r="2907" spans="12:20" s="48" customFormat="1" hidden="1">
      <c r="L2907" s="50"/>
      <c r="M2907" s="50"/>
      <c r="N2907" s="50"/>
      <c r="T2907" s="50"/>
    </row>
    <row r="2908" spans="12:20" s="48" customFormat="1" hidden="1">
      <c r="L2908" s="50"/>
      <c r="M2908" s="50"/>
      <c r="N2908" s="50"/>
      <c r="T2908" s="50"/>
    </row>
    <row r="2909" spans="12:20" s="48" customFormat="1" hidden="1">
      <c r="L2909" s="50"/>
      <c r="M2909" s="50"/>
      <c r="N2909" s="50"/>
      <c r="T2909" s="50"/>
    </row>
    <row r="2910" spans="12:20" s="48" customFormat="1" hidden="1">
      <c r="L2910" s="50"/>
      <c r="M2910" s="50"/>
      <c r="N2910" s="50"/>
      <c r="T2910" s="50"/>
    </row>
    <row r="2911" spans="12:20" s="48" customFormat="1" hidden="1">
      <c r="L2911" s="50"/>
      <c r="M2911" s="50"/>
      <c r="N2911" s="50"/>
      <c r="T2911" s="50"/>
    </row>
    <row r="2912" spans="12:20" s="48" customFormat="1" hidden="1">
      <c r="L2912" s="50"/>
      <c r="M2912" s="50"/>
      <c r="N2912" s="50"/>
      <c r="T2912" s="50"/>
    </row>
    <row r="2913" spans="12:20" s="48" customFormat="1" hidden="1">
      <c r="L2913" s="50"/>
      <c r="M2913" s="50"/>
      <c r="N2913" s="50"/>
      <c r="T2913" s="50"/>
    </row>
    <row r="2914" spans="12:20" s="48" customFormat="1" hidden="1">
      <c r="L2914" s="50"/>
      <c r="M2914" s="50"/>
      <c r="N2914" s="50"/>
      <c r="T2914" s="50"/>
    </row>
    <row r="2915" spans="12:20" s="48" customFormat="1" hidden="1">
      <c r="L2915" s="50"/>
      <c r="M2915" s="50"/>
      <c r="N2915" s="50"/>
      <c r="T2915" s="50"/>
    </row>
    <row r="2916" spans="12:20" s="48" customFormat="1" hidden="1">
      <c r="L2916" s="50"/>
      <c r="M2916" s="50"/>
      <c r="N2916" s="50"/>
      <c r="T2916" s="50"/>
    </row>
    <row r="2917" spans="12:20" s="48" customFormat="1" hidden="1">
      <c r="L2917" s="50"/>
      <c r="M2917" s="50"/>
      <c r="N2917" s="50"/>
      <c r="T2917" s="50"/>
    </row>
    <row r="2918" spans="12:20" s="48" customFormat="1" hidden="1">
      <c r="L2918" s="50"/>
      <c r="M2918" s="50"/>
      <c r="N2918" s="50"/>
      <c r="T2918" s="50"/>
    </row>
    <row r="2919" spans="12:20" s="48" customFormat="1" hidden="1">
      <c r="L2919" s="50"/>
      <c r="M2919" s="50"/>
      <c r="N2919" s="50"/>
      <c r="T2919" s="50"/>
    </row>
    <row r="2920" spans="12:20" s="48" customFormat="1" hidden="1">
      <c r="L2920" s="50"/>
      <c r="M2920" s="50"/>
      <c r="N2920" s="50"/>
      <c r="T2920" s="50"/>
    </row>
    <row r="2921" spans="12:20" s="48" customFormat="1" hidden="1">
      <c r="L2921" s="50"/>
      <c r="M2921" s="50"/>
      <c r="N2921" s="50"/>
      <c r="T2921" s="50"/>
    </row>
    <row r="2922" spans="12:20" s="48" customFormat="1" hidden="1">
      <c r="L2922" s="50"/>
      <c r="M2922" s="50"/>
      <c r="N2922" s="50"/>
      <c r="T2922" s="50"/>
    </row>
    <row r="2923" spans="12:20" s="48" customFormat="1" hidden="1">
      <c r="L2923" s="50"/>
      <c r="M2923" s="50"/>
      <c r="N2923" s="50"/>
      <c r="T2923" s="50"/>
    </row>
    <row r="2924" spans="12:20" s="48" customFormat="1" hidden="1">
      <c r="L2924" s="50"/>
      <c r="M2924" s="50"/>
      <c r="N2924" s="50"/>
      <c r="T2924" s="50"/>
    </row>
    <row r="2925" spans="12:20" s="48" customFormat="1" hidden="1">
      <c r="L2925" s="50"/>
      <c r="M2925" s="50"/>
      <c r="N2925" s="50"/>
      <c r="T2925" s="50"/>
    </row>
    <row r="2926" spans="12:20" s="48" customFormat="1" hidden="1">
      <c r="L2926" s="50"/>
      <c r="M2926" s="50"/>
      <c r="N2926" s="50"/>
      <c r="T2926" s="50"/>
    </row>
    <row r="2927" spans="12:20" s="48" customFormat="1" hidden="1">
      <c r="L2927" s="50"/>
      <c r="M2927" s="50"/>
      <c r="N2927" s="50"/>
      <c r="T2927" s="50"/>
    </row>
    <row r="2928" spans="12:20" s="48" customFormat="1" hidden="1">
      <c r="L2928" s="50"/>
      <c r="M2928" s="50"/>
      <c r="N2928" s="50"/>
      <c r="T2928" s="50"/>
    </row>
    <row r="2929" spans="12:20" s="48" customFormat="1" hidden="1">
      <c r="L2929" s="50"/>
      <c r="M2929" s="50"/>
      <c r="N2929" s="50"/>
      <c r="T2929" s="50"/>
    </row>
    <row r="2930" spans="12:20" s="48" customFormat="1" hidden="1">
      <c r="L2930" s="50"/>
      <c r="M2930" s="50"/>
      <c r="N2930" s="50"/>
      <c r="T2930" s="50"/>
    </row>
    <row r="2931" spans="12:20" s="48" customFormat="1" hidden="1">
      <c r="L2931" s="50"/>
      <c r="M2931" s="50"/>
      <c r="N2931" s="50"/>
      <c r="T2931" s="50"/>
    </row>
    <row r="2932" spans="12:20" s="48" customFormat="1" hidden="1">
      <c r="L2932" s="50"/>
      <c r="M2932" s="50"/>
      <c r="N2932" s="50"/>
      <c r="T2932" s="50"/>
    </row>
    <row r="2933" spans="12:20" s="48" customFormat="1" hidden="1">
      <c r="L2933" s="50"/>
      <c r="M2933" s="50"/>
      <c r="N2933" s="50"/>
      <c r="T2933" s="50"/>
    </row>
    <row r="2934" spans="12:20" s="48" customFormat="1" hidden="1">
      <c r="L2934" s="50"/>
      <c r="M2934" s="50"/>
      <c r="N2934" s="50"/>
      <c r="T2934" s="50"/>
    </row>
    <row r="2935" spans="12:20" s="48" customFormat="1" hidden="1">
      <c r="L2935" s="50"/>
      <c r="M2935" s="50"/>
      <c r="N2935" s="50"/>
      <c r="T2935" s="50"/>
    </row>
    <row r="2936" spans="12:20" s="48" customFormat="1" hidden="1">
      <c r="L2936" s="50"/>
      <c r="M2936" s="50"/>
      <c r="N2936" s="50"/>
      <c r="T2936" s="50"/>
    </row>
    <row r="2937" spans="12:20" s="48" customFormat="1" hidden="1">
      <c r="L2937" s="50"/>
      <c r="M2937" s="50"/>
      <c r="N2937" s="50"/>
      <c r="T2937" s="50"/>
    </row>
    <row r="2938" spans="12:20" s="48" customFormat="1" hidden="1">
      <c r="L2938" s="50"/>
      <c r="M2938" s="50"/>
      <c r="N2938" s="50"/>
      <c r="T2938" s="50"/>
    </row>
    <row r="2939" spans="12:20" s="48" customFormat="1" hidden="1">
      <c r="L2939" s="50"/>
      <c r="M2939" s="50"/>
      <c r="N2939" s="50"/>
      <c r="T2939" s="50"/>
    </row>
    <row r="2940" spans="12:20" s="48" customFormat="1" hidden="1">
      <c r="L2940" s="50"/>
      <c r="M2940" s="50"/>
      <c r="N2940" s="50"/>
      <c r="T2940" s="50"/>
    </row>
    <row r="2941" spans="12:20" s="48" customFormat="1" hidden="1">
      <c r="L2941" s="50"/>
      <c r="M2941" s="50"/>
      <c r="N2941" s="50"/>
      <c r="T2941" s="50"/>
    </row>
    <row r="2942" spans="12:20" s="48" customFormat="1" hidden="1">
      <c r="L2942" s="50"/>
      <c r="M2942" s="50"/>
      <c r="N2942" s="50"/>
      <c r="T2942" s="50"/>
    </row>
    <row r="2943" spans="12:20" s="48" customFormat="1" hidden="1">
      <c r="L2943" s="50"/>
      <c r="M2943" s="50"/>
      <c r="N2943" s="50"/>
      <c r="T2943" s="50"/>
    </row>
    <row r="2944" spans="12:20" s="48" customFormat="1" hidden="1">
      <c r="L2944" s="50"/>
      <c r="M2944" s="50"/>
      <c r="N2944" s="50"/>
      <c r="T2944" s="50"/>
    </row>
    <row r="2945" spans="12:20" s="48" customFormat="1" hidden="1">
      <c r="L2945" s="50"/>
      <c r="M2945" s="50"/>
      <c r="N2945" s="50"/>
      <c r="T2945" s="50"/>
    </row>
    <row r="2946" spans="12:20" s="48" customFormat="1" hidden="1">
      <c r="L2946" s="50"/>
      <c r="M2946" s="50"/>
      <c r="N2946" s="50"/>
      <c r="T2946" s="50"/>
    </row>
    <row r="2947" spans="12:20" s="48" customFormat="1" hidden="1">
      <c r="L2947" s="50"/>
      <c r="M2947" s="50"/>
      <c r="N2947" s="50"/>
      <c r="T2947" s="50"/>
    </row>
    <row r="2948" spans="12:20" s="48" customFormat="1" hidden="1">
      <c r="L2948" s="50"/>
      <c r="M2948" s="50"/>
      <c r="N2948" s="50"/>
      <c r="T2948" s="50"/>
    </row>
    <row r="2949" spans="12:20" s="48" customFormat="1" hidden="1">
      <c r="L2949" s="50"/>
      <c r="M2949" s="50"/>
      <c r="N2949" s="50"/>
      <c r="T2949" s="50"/>
    </row>
    <row r="2950" spans="12:20" s="48" customFormat="1" hidden="1">
      <c r="L2950" s="50"/>
      <c r="M2950" s="50"/>
      <c r="N2950" s="50"/>
      <c r="T2950" s="50"/>
    </row>
    <row r="2951" spans="12:20" s="48" customFormat="1" hidden="1">
      <c r="L2951" s="50"/>
      <c r="M2951" s="50"/>
      <c r="N2951" s="50"/>
      <c r="T2951" s="50"/>
    </row>
    <row r="2952" spans="12:20" s="48" customFormat="1" hidden="1">
      <c r="L2952" s="50"/>
      <c r="M2952" s="50"/>
      <c r="N2952" s="50"/>
      <c r="T2952" s="50"/>
    </row>
    <row r="2953" spans="12:20" s="48" customFormat="1" hidden="1">
      <c r="L2953" s="50"/>
      <c r="M2953" s="50"/>
      <c r="N2953" s="50"/>
      <c r="T2953" s="50"/>
    </row>
    <row r="2954" spans="12:20" s="48" customFormat="1" hidden="1">
      <c r="L2954" s="50"/>
      <c r="M2954" s="50"/>
      <c r="N2954" s="50"/>
      <c r="T2954" s="50"/>
    </row>
    <row r="2955" spans="12:20" s="48" customFormat="1" hidden="1">
      <c r="L2955" s="50"/>
      <c r="M2955" s="50"/>
      <c r="N2955" s="50"/>
      <c r="T2955" s="50"/>
    </row>
    <row r="2956" spans="12:20" s="48" customFormat="1" hidden="1">
      <c r="L2956" s="50"/>
      <c r="M2956" s="50"/>
      <c r="N2956" s="50"/>
      <c r="T2956" s="50"/>
    </row>
    <row r="2957" spans="12:20" s="48" customFormat="1" hidden="1">
      <c r="L2957" s="50"/>
      <c r="M2957" s="50"/>
      <c r="N2957" s="50"/>
      <c r="T2957" s="50"/>
    </row>
    <row r="2958" spans="12:20" s="48" customFormat="1" hidden="1">
      <c r="L2958" s="50"/>
      <c r="M2958" s="50"/>
      <c r="N2958" s="50"/>
      <c r="T2958" s="50"/>
    </row>
    <row r="2959" spans="12:20" s="48" customFormat="1" hidden="1">
      <c r="L2959" s="50"/>
      <c r="M2959" s="50"/>
      <c r="N2959" s="50"/>
      <c r="T2959" s="50"/>
    </row>
    <row r="2960" spans="12:20" s="48" customFormat="1" hidden="1">
      <c r="L2960" s="50"/>
      <c r="M2960" s="50"/>
      <c r="N2960" s="50"/>
      <c r="T2960" s="50"/>
    </row>
    <row r="2961" spans="12:20" s="48" customFormat="1" hidden="1">
      <c r="L2961" s="50"/>
      <c r="M2961" s="50"/>
      <c r="N2961" s="50"/>
      <c r="T2961" s="50"/>
    </row>
    <row r="2962" spans="12:20" s="48" customFormat="1" hidden="1">
      <c r="L2962" s="50"/>
      <c r="M2962" s="50"/>
      <c r="N2962" s="50"/>
      <c r="T2962" s="50"/>
    </row>
    <row r="2963" spans="12:20" s="48" customFormat="1" hidden="1">
      <c r="L2963" s="50"/>
      <c r="M2963" s="50"/>
      <c r="N2963" s="50"/>
      <c r="T2963" s="50"/>
    </row>
    <row r="2964" spans="12:20" s="48" customFormat="1" hidden="1">
      <c r="L2964" s="50"/>
      <c r="M2964" s="50"/>
      <c r="N2964" s="50"/>
      <c r="T2964" s="50"/>
    </row>
    <row r="2965" spans="12:20" s="48" customFormat="1" hidden="1">
      <c r="L2965" s="50"/>
      <c r="M2965" s="50"/>
      <c r="N2965" s="50"/>
      <c r="T2965" s="50"/>
    </row>
    <row r="2966" spans="12:20" s="48" customFormat="1" hidden="1">
      <c r="L2966" s="50"/>
      <c r="M2966" s="50"/>
      <c r="N2966" s="50"/>
      <c r="T2966" s="50"/>
    </row>
    <row r="2967" spans="12:20" s="48" customFormat="1" hidden="1">
      <c r="L2967" s="50"/>
      <c r="M2967" s="50"/>
      <c r="N2967" s="50"/>
      <c r="T2967" s="50"/>
    </row>
    <row r="2968" spans="12:20" s="48" customFormat="1" hidden="1">
      <c r="L2968" s="50"/>
      <c r="M2968" s="50"/>
      <c r="N2968" s="50"/>
      <c r="T2968" s="50"/>
    </row>
    <row r="2969" spans="12:20" s="48" customFormat="1" hidden="1">
      <c r="L2969" s="50"/>
      <c r="M2969" s="50"/>
      <c r="N2969" s="50"/>
      <c r="T2969" s="50"/>
    </row>
    <row r="2970" spans="12:20" s="48" customFormat="1" hidden="1">
      <c r="L2970" s="50"/>
      <c r="M2970" s="50"/>
      <c r="N2970" s="50"/>
      <c r="T2970" s="50"/>
    </row>
    <row r="2971" spans="12:20" s="48" customFormat="1" hidden="1">
      <c r="L2971" s="50"/>
      <c r="M2971" s="50"/>
      <c r="N2971" s="50"/>
      <c r="T2971" s="50"/>
    </row>
    <row r="2972" spans="12:20" s="48" customFormat="1" hidden="1">
      <c r="L2972" s="50"/>
      <c r="M2972" s="50"/>
      <c r="N2972" s="50"/>
      <c r="T2972" s="50"/>
    </row>
    <row r="2973" spans="12:20" s="48" customFormat="1" hidden="1">
      <c r="L2973" s="50"/>
      <c r="M2973" s="50"/>
      <c r="N2973" s="50"/>
      <c r="T2973" s="50"/>
    </row>
    <row r="2974" spans="12:20" s="48" customFormat="1" hidden="1">
      <c r="L2974" s="50"/>
      <c r="M2974" s="50"/>
      <c r="N2974" s="50"/>
      <c r="T2974" s="50"/>
    </row>
    <row r="2975" spans="12:20" s="48" customFormat="1" hidden="1">
      <c r="L2975" s="50"/>
      <c r="M2975" s="50"/>
      <c r="N2975" s="50"/>
      <c r="T2975" s="50"/>
    </row>
    <row r="2976" spans="12:20" s="48" customFormat="1" hidden="1">
      <c r="L2976" s="50"/>
      <c r="M2976" s="50"/>
      <c r="N2976" s="50"/>
      <c r="T2976" s="50"/>
    </row>
    <row r="2977" spans="12:20" s="48" customFormat="1" hidden="1">
      <c r="L2977" s="50"/>
      <c r="M2977" s="50"/>
      <c r="N2977" s="50"/>
      <c r="T2977" s="50"/>
    </row>
    <row r="2978" spans="12:20" s="48" customFormat="1" hidden="1">
      <c r="L2978" s="50"/>
      <c r="M2978" s="50"/>
      <c r="N2978" s="50"/>
      <c r="T2978" s="50"/>
    </row>
    <row r="2979" spans="12:20" s="48" customFormat="1" hidden="1">
      <c r="L2979" s="50"/>
      <c r="M2979" s="50"/>
      <c r="N2979" s="50"/>
      <c r="T2979" s="50"/>
    </row>
    <row r="2980" spans="12:20" s="48" customFormat="1" hidden="1">
      <c r="L2980" s="50"/>
      <c r="M2980" s="50"/>
      <c r="N2980" s="50"/>
      <c r="T2980" s="50"/>
    </row>
    <row r="2981" spans="12:20" s="48" customFormat="1" hidden="1">
      <c r="L2981" s="50"/>
      <c r="M2981" s="50"/>
      <c r="N2981" s="50"/>
      <c r="T2981" s="50"/>
    </row>
    <row r="2982" spans="12:20" s="48" customFormat="1" hidden="1">
      <c r="L2982" s="50"/>
      <c r="M2982" s="50"/>
      <c r="N2982" s="50"/>
      <c r="T2982" s="50"/>
    </row>
    <row r="2983" spans="12:20" s="48" customFormat="1" hidden="1">
      <c r="L2983" s="50"/>
      <c r="M2983" s="50"/>
      <c r="N2983" s="50"/>
      <c r="T2983" s="50"/>
    </row>
    <row r="2984" spans="12:20" s="48" customFormat="1" hidden="1">
      <c r="L2984" s="50"/>
      <c r="M2984" s="50"/>
      <c r="N2984" s="50"/>
      <c r="T2984" s="50"/>
    </row>
    <row r="2985" spans="12:20" s="48" customFormat="1" hidden="1">
      <c r="L2985" s="50"/>
      <c r="M2985" s="50"/>
      <c r="N2985" s="50"/>
      <c r="T2985" s="50"/>
    </row>
    <row r="2986" spans="12:20" s="48" customFormat="1" hidden="1">
      <c r="L2986" s="50"/>
      <c r="M2986" s="50"/>
      <c r="N2986" s="50"/>
      <c r="T2986" s="50"/>
    </row>
    <row r="2987" spans="12:20" s="48" customFormat="1" hidden="1">
      <c r="L2987" s="50"/>
      <c r="M2987" s="50"/>
      <c r="N2987" s="50"/>
      <c r="T2987" s="50"/>
    </row>
    <row r="2988" spans="12:20" s="48" customFormat="1" hidden="1">
      <c r="L2988" s="50"/>
      <c r="M2988" s="50"/>
      <c r="N2988" s="50"/>
      <c r="T2988" s="50"/>
    </row>
    <row r="2989" spans="12:20" s="48" customFormat="1" hidden="1">
      <c r="L2989" s="50"/>
      <c r="M2989" s="50"/>
      <c r="N2989" s="50"/>
      <c r="T2989" s="50"/>
    </row>
    <row r="2990" spans="12:20" s="48" customFormat="1" hidden="1">
      <c r="L2990" s="50"/>
      <c r="M2990" s="50"/>
      <c r="N2990" s="50"/>
      <c r="T2990" s="50"/>
    </row>
    <row r="2991" spans="12:20" s="48" customFormat="1" hidden="1">
      <c r="L2991" s="50"/>
      <c r="M2991" s="50"/>
      <c r="N2991" s="50"/>
      <c r="T2991" s="50"/>
    </row>
    <row r="2992" spans="12:20" s="48" customFormat="1" hidden="1">
      <c r="L2992" s="50"/>
      <c r="M2992" s="50"/>
      <c r="N2992" s="50"/>
      <c r="T2992" s="50"/>
    </row>
    <row r="2993" spans="12:20" s="48" customFormat="1" hidden="1">
      <c r="L2993" s="50"/>
      <c r="M2993" s="50"/>
      <c r="N2993" s="50"/>
      <c r="T2993" s="50"/>
    </row>
    <row r="2994" spans="12:20" s="48" customFormat="1" hidden="1">
      <c r="L2994" s="50"/>
      <c r="M2994" s="50"/>
      <c r="N2994" s="50"/>
      <c r="T2994" s="50"/>
    </row>
    <row r="2995" spans="12:20" s="48" customFormat="1" hidden="1">
      <c r="L2995" s="50"/>
      <c r="M2995" s="50"/>
      <c r="N2995" s="50"/>
      <c r="T2995" s="50"/>
    </row>
    <row r="2996" spans="12:20" s="48" customFormat="1" hidden="1">
      <c r="L2996" s="50"/>
      <c r="M2996" s="50"/>
      <c r="N2996" s="50"/>
      <c r="T2996" s="50"/>
    </row>
    <row r="2997" spans="12:20" s="48" customFormat="1" hidden="1">
      <c r="L2997" s="50"/>
      <c r="M2997" s="50"/>
      <c r="N2997" s="50"/>
      <c r="T2997" s="50"/>
    </row>
    <row r="2998" spans="12:20" s="48" customFormat="1" hidden="1">
      <c r="L2998" s="50"/>
      <c r="M2998" s="50"/>
      <c r="N2998" s="50"/>
      <c r="T2998" s="50"/>
    </row>
    <row r="2999" spans="12:20" s="48" customFormat="1" hidden="1">
      <c r="L2999" s="50"/>
      <c r="M2999" s="50"/>
      <c r="N2999" s="50"/>
      <c r="T2999" s="50"/>
    </row>
    <row r="3000" spans="12:20" s="48" customFormat="1" hidden="1">
      <c r="L3000" s="50"/>
      <c r="M3000" s="50"/>
      <c r="N3000" s="50"/>
      <c r="T3000" s="50"/>
    </row>
    <row r="3001" spans="12:20" s="48" customFormat="1" hidden="1">
      <c r="L3001" s="50"/>
      <c r="M3001" s="50"/>
      <c r="N3001" s="50"/>
      <c r="T3001" s="50"/>
    </row>
    <row r="3002" spans="12:20" s="48" customFormat="1" hidden="1">
      <c r="L3002" s="50"/>
      <c r="M3002" s="50"/>
      <c r="N3002" s="50"/>
      <c r="T3002" s="50"/>
    </row>
    <row r="3003" spans="12:20" s="48" customFormat="1" hidden="1">
      <c r="L3003" s="50"/>
      <c r="M3003" s="50"/>
      <c r="N3003" s="50"/>
      <c r="T3003" s="50"/>
    </row>
    <row r="3004" spans="12:20" s="48" customFormat="1" hidden="1">
      <c r="L3004" s="50"/>
      <c r="M3004" s="50"/>
      <c r="N3004" s="50"/>
      <c r="T3004" s="50"/>
    </row>
    <row r="3005" spans="12:20" s="48" customFormat="1" hidden="1">
      <c r="L3005" s="50"/>
      <c r="M3005" s="50"/>
      <c r="N3005" s="50"/>
      <c r="T3005" s="50"/>
    </row>
    <row r="3006" spans="12:20" s="48" customFormat="1" hidden="1">
      <c r="L3006" s="50"/>
      <c r="M3006" s="50"/>
      <c r="N3006" s="50"/>
      <c r="T3006" s="50"/>
    </row>
    <row r="3007" spans="12:20" s="48" customFormat="1" hidden="1">
      <c r="L3007" s="50"/>
      <c r="M3007" s="50"/>
      <c r="N3007" s="50"/>
      <c r="T3007" s="50"/>
    </row>
    <row r="3008" spans="12:20" s="48" customFormat="1" hidden="1">
      <c r="L3008" s="50"/>
      <c r="M3008" s="50"/>
      <c r="N3008" s="50"/>
      <c r="T3008" s="50"/>
    </row>
    <row r="3009" spans="12:20" s="48" customFormat="1" hidden="1">
      <c r="L3009" s="50"/>
      <c r="M3009" s="50"/>
      <c r="N3009" s="50"/>
      <c r="T3009" s="50"/>
    </row>
    <row r="3010" spans="12:20" s="48" customFormat="1" hidden="1">
      <c r="L3010" s="50"/>
      <c r="M3010" s="50"/>
      <c r="N3010" s="50"/>
      <c r="T3010" s="50"/>
    </row>
    <row r="3011" spans="12:20" s="48" customFormat="1" hidden="1">
      <c r="L3011" s="50"/>
      <c r="M3011" s="50"/>
      <c r="N3011" s="50"/>
      <c r="T3011" s="50"/>
    </row>
    <row r="3012" spans="12:20" s="48" customFormat="1" hidden="1">
      <c r="L3012" s="50"/>
      <c r="M3012" s="50"/>
      <c r="N3012" s="50"/>
      <c r="T3012" s="50"/>
    </row>
    <row r="3013" spans="12:20" s="48" customFormat="1" hidden="1">
      <c r="L3013" s="50"/>
      <c r="M3013" s="50"/>
      <c r="N3013" s="50"/>
      <c r="T3013" s="50"/>
    </row>
    <row r="3014" spans="12:20" s="48" customFormat="1" hidden="1">
      <c r="L3014" s="50"/>
      <c r="M3014" s="50"/>
      <c r="N3014" s="50"/>
      <c r="T3014" s="50"/>
    </row>
    <row r="3015" spans="12:20" s="48" customFormat="1" hidden="1">
      <c r="L3015" s="50"/>
      <c r="M3015" s="50"/>
      <c r="N3015" s="50"/>
      <c r="T3015" s="50"/>
    </row>
    <row r="3016" spans="12:20" s="48" customFormat="1" hidden="1">
      <c r="L3016" s="50"/>
      <c r="M3016" s="50"/>
      <c r="N3016" s="50"/>
      <c r="T3016" s="50"/>
    </row>
    <row r="3017" spans="12:20" s="48" customFormat="1" hidden="1">
      <c r="L3017" s="50"/>
      <c r="M3017" s="50"/>
      <c r="N3017" s="50"/>
      <c r="T3017" s="50"/>
    </row>
    <row r="3018" spans="12:20" s="48" customFormat="1" hidden="1">
      <c r="L3018" s="50"/>
      <c r="M3018" s="50"/>
      <c r="N3018" s="50"/>
      <c r="T3018" s="50"/>
    </row>
    <row r="3019" spans="12:20" s="48" customFormat="1" hidden="1">
      <c r="L3019" s="50"/>
      <c r="M3019" s="50"/>
      <c r="N3019" s="50"/>
      <c r="T3019" s="50"/>
    </row>
    <row r="3020" spans="12:20" s="48" customFormat="1" hidden="1">
      <c r="L3020" s="50"/>
      <c r="M3020" s="50"/>
      <c r="N3020" s="50"/>
      <c r="T3020" s="50"/>
    </row>
    <row r="3021" spans="12:20" s="48" customFormat="1" hidden="1">
      <c r="L3021" s="50"/>
      <c r="M3021" s="50"/>
      <c r="N3021" s="50"/>
      <c r="T3021" s="50"/>
    </row>
    <row r="3022" spans="12:20" s="48" customFormat="1" hidden="1">
      <c r="L3022" s="50"/>
      <c r="M3022" s="50"/>
      <c r="N3022" s="50"/>
      <c r="T3022" s="50"/>
    </row>
    <row r="3023" spans="12:20" s="48" customFormat="1" hidden="1">
      <c r="L3023" s="50"/>
      <c r="M3023" s="50"/>
      <c r="N3023" s="50"/>
      <c r="T3023" s="50"/>
    </row>
    <row r="3024" spans="12:20" s="48" customFormat="1" hidden="1">
      <c r="L3024" s="50"/>
      <c r="M3024" s="50"/>
      <c r="N3024" s="50"/>
      <c r="T3024" s="50"/>
    </row>
    <row r="3025" spans="12:20" s="48" customFormat="1" hidden="1">
      <c r="L3025" s="50"/>
      <c r="M3025" s="50"/>
      <c r="N3025" s="50"/>
      <c r="T3025" s="50"/>
    </row>
    <row r="3026" spans="12:20" s="48" customFormat="1" hidden="1">
      <c r="L3026" s="50"/>
      <c r="M3026" s="50"/>
      <c r="N3026" s="50"/>
      <c r="T3026" s="50"/>
    </row>
    <row r="3027" spans="12:20" s="48" customFormat="1" hidden="1">
      <c r="L3027" s="50"/>
      <c r="M3027" s="50"/>
      <c r="N3027" s="50"/>
      <c r="T3027" s="50"/>
    </row>
    <row r="3028" spans="12:20" s="48" customFormat="1" hidden="1">
      <c r="L3028" s="50"/>
      <c r="M3028" s="50"/>
      <c r="N3028" s="50"/>
      <c r="T3028" s="50"/>
    </row>
    <row r="3029" spans="12:20" s="48" customFormat="1" hidden="1">
      <c r="L3029" s="50"/>
      <c r="M3029" s="50"/>
      <c r="N3029" s="50"/>
      <c r="T3029" s="50"/>
    </row>
    <row r="3030" spans="12:20" s="48" customFormat="1" hidden="1">
      <c r="L3030" s="50"/>
      <c r="M3030" s="50"/>
      <c r="N3030" s="50"/>
      <c r="T3030" s="50"/>
    </row>
    <row r="3031" spans="12:20" s="48" customFormat="1" hidden="1">
      <c r="L3031" s="50"/>
      <c r="M3031" s="50"/>
      <c r="N3031" s="50"/>
      <c r="T3031" s="50"/>
    </row>
    <row r="3032" spans="12:20" s="48" customFormat="1" hidden="1">
      <c r="L3032" s="50"/>
      <c r="M3032" s="50"/>
      <c r="N3032" s="50"/>
      <c r="T3032" s="50"/>
    </row>
    <row r="3033" spans="12:20" s="48" customFormat="1" hidden="1">
      <c r="L3033" s="50"/>
      <c r="M3033" s="50"/>
      <c r="N3033" s="50"/>
      <c r="T3033" s="50"/>
    </row>
    <row r="3034" spans="12:20" s="48" customFormat="1" hidden="1">
      <c r="L3034" s="50"/>
      <c r="M3034" s="50"/>
      <c r="N3034" s="50"/>
      <c r="T3034" s="50"/>
    </row>
    <row r="3035" spans="12:20" s="48" customFormat="1" hidden="1">
      <c r="L3035" s="50"/>
      <c r="M3035" s="50"/>
      <c r="N3035" s="50"/>
      <c r="T3035" s="50"/>
    </row>
    <row r="3036" spans="12:20" s="48" customFormat="1" hidden="1">
      <c r="L3036" s="50"/>
      <c r="M3036" s="50"/>
      <c r="N3036" s="50"/>
      <c r="T3036" s="50"/>
    </row>
    <row r="3037" spans="12:20" s="48" customFormat="1" hidden="1">
      <c r="L3037" s="50"/>
      <c r="M3037" s="50"/>
      <c r="N3037" s="50"/>
      <c r="T3037" s="50"/>
    </row>
    <row r="3038" spans="12:20" s="48" customFormat="1" hidden="1">
      <c r="L3038" s="50"/>
      <c r="M3038" s="50"/>
      <c r="N3038" s="50"/>
      <c r="T3038" s="50"/>
    </row>
    <row r="3039" spans="12:20" s="48" customFormat="1" hidden="1">
      <c r="L3039" s="50"/>
      <c r="M3039" s="50"/>
      <c r="N3039" s="50"/>
      <c r="T3039" s="50"/>
    </row>
    <row r="3040" spans="12:20" s="48" customFormat="1" hidden="1">
      <c r="L3040" s="50"/>
      <c r="M3040" s="50"/>
      <c r="N3040" s="50"/>
      <c r="T3040" s="50"/>
    </row>
    <row r="3041" spans="12:20" s="48" customFormat="1" hidden="1">
      <c r="L3041" s="50"/>
      <c r="M3041" s="50"/>
      <c r="N3041" s="50"/>
      <c r="T3041" s="50"/>
    </row>
    <row r="3042" spans="12:20" s="48" customFormat="1" hidden="1">
      <c r="L3042" s="50"/>
      <c r="M3042" s="50"/>
      <c r="N3042" s="50"/>
      <c r="T3042" s="50"/>
    </row>
    <row r="3043" spans="12:20" s="48" customFormat="1" hidden="1">
      <c r="L3043" s="50"/>
      <c r="M3043" s="50"/>
      <c r="N3043" s="50"/>
      <c r="T3043" s="50"/>
    </row>
    <row r="3044" spans="12:20" s="48" customFormat="1" hidden="1">
      <c r="L3044" s="50"/>
      <c r="M3044" s="50"/>
      <c r="N3044" s="50"/>
      <c r="T3044" s="50"/>
    </row>
    <row r="3045" spans="12:20" s="48" customFormat="1" hidden="1">
      <c r="L3045" s="50"/>
      <c r="M3045" s="50"/>
      <c r="N3045" s="50"/>
      <c r="T3045" s="50"/>
    </row>
    <row r="3046" spans="12:20" s="48" customFormat="1" hidden="1">
      <c r="L3046" s="50"/>
      <c r="M3046" s="50"/>
      <c r="N3046" s="50"/>
      <c r="T3046" s="50"/>
    </row>
    <row r="3047" spans="12:20" s="48" customFormat="1" hidden="1">
      <c r="L3047" s="50"/>
      <c r="M3047" s="50"/>
      <c r="N3047" s="50"/>
      <c r="T3047" s="50"/>
    </row>
    <row r="3048" spans="12:20" s="48" customFormat="1" hidden="1">
      <c r="L3048" s="50"/>
      <c r="M3048" s="50"/>
      <c r="N3048" s="50"/>
      <c r="T3048" s="50"/>
    </row>
    <row r="3049" spans="12:20" s="48" customFormat="1" hidden="1">
      <c r="L3049" s="50"/>
      <c r="M3049" s="50"/>
      <c r="N3049" s="50"/>
      <c r="T3049" s="50"/>
    </row>
    <row r="3050" spans="12:20" s="48" customFormat="1" hidden="1">
      <c r="L3050" s="50"/>
      <c r="M3050" s="50"/>
      <c r="N3050" s="50"/>
      <c r="T3050" s="50"/>
    </row>
    <row r="3051" spans="12:20" s="48" customFormat="1" hidden="1">
      <c r="L3051" s="50"/>
      <c r="M3051" s="50"/>
      <c r="N3051" s="50"/>
      <c r="T3051" s="50"/>
    </row>
    <row r="3052" spans="12:20" s="48" customFormat="1" hidden="1">
      <c r="L3052" s="50"/>
      <c r="M3052" s="50"/>
      <c r="N3052" s="50"/>
      <c r="T3052" s="50"/>
    </row>
    <row r="3053" spans="12:20" s="48" customFormat="1" hidden="1">
      <c r="L3053" s="50"/>
      <c r="M3053" s="50"/>
      <c r="N3053" s="50"/>
      <c r="T3053" s="50"/>
    </row>
    <row r="3054" spans="12:20" s="48" customFormat="1" hidden="1">
      <c r="L3054" s="50"/>
      <c r="M3054" s="50"/>
      <c r="N3054" s="50"/>
      <c r="T3054" s="50"/>
    </row>
    <row r="3055" spans="12:20" s="48" customFormat="1" hidden="1">
      <c r="L3055" s="50"/>
      <c r="M3055" s="50"/>
      <c r="N3055" s="50"/>
      <c r="T3055" s="50"/>
    </row>
    <row r="3056" spans="12:20" s="48" customFormat="1" hidden="1">
      <c r="L3056" s="50"/>
      <c r="M3056" s="50"/>
      <c r="N3056" s="50"/>
      <c r="T3056" s="50"/>
    </row>
    <row r="3057" spans="12:20" s="48" customFormat="1" hidden="1">
      <c r="L3057" s="50"/>
      <c r="M3057" s="50"/>
      <c r="N3057" s="50"/>
      <c r="T3057" s="50"/>
    </row>
    <row r="3058" spans="12:20" s="48" customFormat="1" hidden="1">
      <c r="L3058" s="50"/>
      <c r="M3058" s="50"/>
      <c r="N3058" s="50"/>
      <c r="T3058" s="50"/>
    </row>
    <row r="3059" spans="12:20" s="48" customFormat="1" hidden="1">
      <c r="L3059" s="50"/>
      <c r="M3059" s="50"/>
      <c r="N3059" s="50"/>
      <c r="T3059" s="50"/>
    </row>
    <row r="3060" spans="12:20" s="48" customFormat="1" hidden="1">
      <c r="L3060" s="50"/>
      <c r="M3060" s="50"/>
      <c r="N3060" s="50"/>
      <c r="T3060" s="50"/>
    </row>
    <row r="3061" spans="12:20" s="48" customFormat="1" hidden="1">
      <c r="L3061" s="50"/>
      <c r="M3061" s="50"/>
      <c r="N3061" s="50"/>
      <c r="T3061" s="50"/>
    </row>
    <row r="3062" spans="12:20" s="48" customFormat="1" hidden="1">
      <c r="L3062" s="50"/>
      <c r="M3062" s="50"/>
      <c r="N3062" s="50"/>
      <c r="T3062" s="50"/>
    </row>
    <row r="3063" spans="12:20" s="48" customFormat="1" hidden="1">
      <c r="L3063" s="50"/>
      <c r="M3063" s="50"/>
      <c r="N3063" s="50"/>
      <c r="T3063" s="50"/>
    </row>
    <row r="3064" spans="12:20" s="48" customFormat="1" hidden="1">
      <c r="L3064" s="50"/>
      <c r="M3064" s="50"/>
      <c r="N3064" s="50"/>
      <c r="T3064" s="50"/>
    </row>
    <row r="3065" spans="12:20" s="48" customFormat="1" hidden="1">
      <c r="L3065" s="50"/>
      <c r="M3065" s="50"/>
      <c r="N3065" s="50"/>
      <c r="T3065" s="50"/>
    </row>
    <row r="3066" spans="12:20" s="48" customFormat="1" hidden="1">
      <c r="L3066" s="50"/>
      <c r="M3066" s="50"/>
      <c r="N3066" s="50"/>
      <c r="T3066" s="50"/>
    </row>
    <row r="3067" spans="12:20" s="48" customFormat="1" hidden="1">
      <c r="L3067" s="50"/>
      <c r="M3067" s="50"/>
      <c r="N3067" s="50"/>
      <c r="T3067" s="50"/>
    </row>
    <row r="3068" spans="12:20" s="48" customFormat="1" hidden="1">
      <c r="L3068" s="50"/>
      <c r="M3068" s="50"/>
      <c r="N3068" s="50"/>
      <c r="T3068" s="50"/>
    </row>
    <row r="3069" spans="12:20" s="48" customFormat="1" hidden="1">
      <c r="L3069" s="50"/>
      <c r="M3069" s="50"/>
      <c r="N3069" s="50"/>
      <c r="T3069" s="50"/>
    </row>
    <row r="3070" spans="12:20" s="48" customFormat="1" hidden="1">
      <c r="L3070" s="50"/>
      <c r="M3070" s="50"/>
      <c r="N3070" s="50"/>
      <c r="T3070" s="50"/>
    </row>
    <row r="3071" spans="12:20" s="48" customFormat="1" hidden="1">
      <c r="L3071" s="50"/>
      <c r="M3071" s="50"/>
      <c r="N3071" s="50"/>
      <c r="T3071" s="50"/>
    </row>
    <row r="3072" spans="12:20" s="48" customFormat="1" hidden="1">
      <c r="L3072" s="50"/>
      <c r="M3072" s="50"/>
      <c r="N3072" s="50"/>
      <c r="T3072" s="50"/>
    </row>
    <row r="3073" spans="12:20" s="48" customFormat="1" hidden="1">
      <c r="L3073" s="50"/>
      <c r="M3073" s="50"/>
      <c r="N3073" s="50"/>
      <c r="T3073" s="50"/>
    </row>
    <row r="3074" spans="12:20" s="48" customFormat="1" hidden="1">
      <c r="L3074" s="50"/>
      <c r="M3074" s="50"/>
      <c r="N3074" s="50"/>
      <c r="T3074" s="50"/>
    </row>
    <row r="3075" spans="12:20" s="48" customFormat="1" hidden="1">
      <c r="L3075" s="50"/>
      <c r="M3075" s="50"/>
      <c r="N3075" s="50"/>
      <c r="T3075" s="50"/>
    </row>
    <row r="3076" spans="12:20" s="48" customFormat="1" hidden="1">
      <c r="L3076" s="50"/>
      <c r="M3076" s="50"/>
      <c r="N3076" s="50"/>
      <c r="T3076" s="50"/>
    </row>
    <row r="3077" spans="12:20" s="48" customFormat="1" hidden="1">
      <c r="L3077" s="50"/>
      <c r="M3077" s="50"/>
      <c r="N3077" s="50"/>
      <c r="T3077" s="50"/>
    </row>
    <row r="3078" spans="12:20" s="48" customFormat="1" hidden="1">
      <c r="L3078" s="50"/>
      <c r="M3078" s="50"/>
      <c r="N3078" s="50"/>
      <c r="T3078" s="50"/>
    </row>
    <row r="3079" spans="12:20" s="48" customFormat="1" hidden="1">
      <c r="L3079" s="50"/>
      <c r="M3079" s="50"/>
      <c r="N3079" s="50"/>
      <c r="T3079" s="50"/>
    </row>
    <row r="3080" spans="12:20" s="48" customFormat="1" hidden="1">
      <c r="L3080" s="50"/>
      <c r="M3080" s="50"/>
      <c r="N3080" s="50"/>
      <c r="T3080" s="50"/>
    </row>
    <row r="3081" spans="12:20" s="48" customFormat="1" hidden="1">
      <c r="L3081" s="50"/>
      <c r="M3081" s="50"/>
      <c r="N3081" s="50"/>
      <c r="T3081" s="50"/>
    </row>
    <row r="3082" spans="12:20" s="48" customFormat="1" hidden="1">
      <c r="L3082" s="50"/>
      <c r="M3082" s="50"/>
      <c r="N3082" s="50"/>
      <c r="T3082" s="50"/>
    </row>
    <row r="3083" spans="12:20" s="48" customFormat="1" hidden="1">
      <c r="L3083" s="50"/>
      <c r="M3083" s="50"/>
      <c r="N3083" s="50"/>
      <c r="T3083" s="50"/>
    </row>
    <row r="3084" spans="12:20" s="48" customFormat="1" hidden="1">
      <c r="L3084" s="50"/>
      <c r="M3084" s="50"/>
      <c r="N3084" s="50"/>
      <c r="T3084" s="50"/>
    </row>
    <row r="3085" spans="12:20" s="48" customFormat="1" hidden="1">
      <c r="L3085" s="50"/>
      <c r="M3085" s="50"/>
      <c r="N3085" s="50"/>
      <c r="T3085" s="50"/>
    </row>
    <row r="3086" spans="12:20" s="48" customFormat="1" hidden="1">
      <c r="L3086" s="50"/>
      <c r="M3086" s="50"/>
      <c r="N3086" s="50"/>
      <c r="T3086" s="50"/>
    </row>
    <row r="3087" spans="12:20" s="48" customFormat="1" hidden="1">
      <c r="L3087" s="50"/>
      <c r="M3087" s="50"/>
      <c r="N3087" s="50"/>
      <c r="T3087" s="50"/>
    </row>
    <row r="3088" spans="12:20" s="48" customFormat="1" hidden="1">
      <c r="L3088" s="50"/>
      <c r="M3088" s="50"/>
      <c r="N3088" s="50"/>
      <c r="T3088" s="50"/>
    </row>
    <row r="3089" spans="12:20" s="48" customFormat="1" hidden="1">
      <c r="L3089" s="50"/>
      <c r="M3089" s="50"/>
      <c r="N3089" s="50"/>
      <c r="T3089" s="50"/>
    </row>
    <row r="3090" spans="12:20" s="48" customFormat="1" hidden="1">
      <c r="L3090" s="50"/>
      <c r="M3090" s="50"/>
      <c r="N3090" s="50"/>
      <c r="T3090" s="50"/>
    </row>
    <row r="3091" spans="12:20" s="48" customFormat="1" hidden="1">
      <c r="L3091" s="50"/>
      <c r="M3091" s="50"/>
      <c r="N3091" s="50"/>
      <c r="T3091" s="50"/>
    </row>
    <row r="3092" spans="12:20" s="48" customFormat="1" hidden="1">
      <c r="L3092" s="50"/>
      <c r="M3092" s="50"/>
      <c r="N3092" s="50"/>
      <c r="T3092" s="50"/>
    </row>
    <row r="3093" spans="12:20" s="48" customFormat="1" hidden="1">
      <c r="L3093" s="50"/>
      <c r="M3093" s="50"/>
      <c r="N3093" s="50"/>
      <c r="T3093" s="50"/>
    </row>
    <row r="3094" spans="12:20" s="48" customFormat="1" hidden="1">
      <c r="L3094" s="50"/>
      <c r="M3094" s="50"/>
      <c r="N3094" s="50"/>
      <c r="T3094" s="50"/>
    </row>
    <row r="3095" spans="12:20" s="48" customFormat="1" hidden="1">
      <c r="L3095" s="50"/>
      <c r="M3095" s="50"/>
      <c r="N3095" s="50"/>
      <c r="T3095" s="50"/>
    </row>
    <row r="3096" spans="12:20" s="48" customFormat="1" hidden="1">
      <c r="L3096" s="50"/>
      <c r="M3096" s="50"/>
      <c r="N3096" s="50"/>
      <c r="T3096" s="50"/>
    </row>
    <row r="3097" spans="12:20" s="48" customFormat="1" hidden="1">
      <c r="L3097" s="50"/>
      <c r="M3097" s="50"/>
      <c r="N3097" s="50"/>
      <c r="T3097" s="50"/>
    </row>
    <row r="3098" spans="12:20" s="48" customFormat="1" hidden="1">
      <c r="L3098" s="50"/>
      <c r="M3098" s="50"/>
      <c r="N3098" s="50"/>
      <c r="T3098" s="50"/>
    </row>
    <row r="3099" spans="12:20" s="48" customFormat="1" hidden="1">
      <c r="L3099" s="50"/>
      <c r="M3099" s="50"/>
      <c r="N3099" s="50"/>
      <c r="T3099" s="50"/>
    </row>
    <row r="3100" spans="12:20" s="48" customFormat="1" hidden="1">
      <c r="L3100" s="50"/>
      <c r="M3100" s="50"/>
      <c r="N3100" s="50"/>
      <c r="T3100" s="50"/>
    </row>
    <row r="3101" spans="12:20" s="48" customFormat="1" hidden="1">
      <c r="L3101" s="50"/>
      <c r="M3101" s="50"/>
      <c r="N3101" s="50"/>
      <c r="T3101" s="50"/>
    </row>
    <row r="3102" spans="12:20" s="48" customFormat="1" hidden="1">
      <c r="L3102" s="50"/>
      <c r="M3102" s="50"/>
      <c r="N3102" s="50"/>
      <c r="T3102" s="50"/>
    </row>
    <row r="3103" spans="12:20" s="48" customFormat="1" hidden="1">
      <c r="L3103" s="50"/>
      <c r="M3103" s="50"/>
      <c r="N3103" s="50"/>
      <c r="T3103" s="50"/>
    </row>
    <row r="3104" spans="12:20" s="48" customFormat="1" hidden="1">
      <c r="L3104" s="50"/>
      <c r="M3104" s="50"/>
      <c r="N3104" s="50"/>
      <c r="T3104" s="50"/>
    </row>
    <row r="3105" spans="12:20" s="48" customFormat="1" hidden="1">
      <c r="L3105" s="50"/>
      <c r="M3105" s="50"/>
      <c r="N3105" s="50"/>
      <c r="T3105" s="50"/>
    </row>
    <row r="3106" spans="12:20" s="48" customFormat="1" hidden="1">
      <c r="L3106" s="50"/>
      <c r="M3106" s="50"/>
      <c r="N3106" s="50"/>
      <c r="T3106" s="50"/>
    </row>
    <row r="3107" spans="12:20" s="48" customFormat="1" hidden="1">
      <c r="L3107" s="50"/>
      <c r="M3107" s="50"/>
      <c r="N3107" s="50"/>
      <c r="T3107" s="50"/>
    </row>
    <row r="3108" spans="12:20" s="48" customFormat="1" hidden="1">
      <c r="L3108" s="50"/>
      <c r="M3108" s="50"/>
      <c r="N3108" s="50"/>
      <c r="T3108" s="50"/>
    </row>
    <row r="3109" spans="12:20" s="48" customFormat="1" hidden="1">
      <c r="L3109" s="50"/>
      <c r="M3109" s="50"/>
      <c r="N3109" s="50"/>
      <c r="T3109" s="50"/>
    </row>
    <row r="3110" spans="12:20" s="48" customFormat="1" hidden="1">
      <c r="L3110" s="50"/>
      <c r="M3110" s="50"/>
      <c r="N3110" s="50"/>
      <c r="T3110" s="50"/>
    </row>
    <row r="3111" spans="12:20" s="48" customFormat="1" hidden="1">
      <c r="L3111" s="50"/>
      <c r="M3111" s="50"/>
      <c r="N3111" s="50"/>
      <c r="T3111" s="50"/>
    </row>
    <row r="3112" spans="12:20" s="48" customFormat="1" hidden="1">
      <c r="L3112" s="50"/>
      <c r="M3112" s="50"/>
      <c r="N3112" s="50"/>
      <c r="T3112" s="50"/>
    </row>
    <row r="3113" spans="12:20" s="48" customFormat="1" hidden="1">
      <c r="L3113" s="50"/>
      <c r="M3113" s="50"/>
      <c r="N3113" s="50"/>
      <c r="T3113" s="50"/>
    </row>
    <row r="3114" spans="12:20" s="48" customFormat="1" hidden="1">
      <c r="L3114" s="50"/>
      <c r="M3114" s="50"/>
      <c r="N3114" s="50"/>
      <c r="T3114" s="50"/>
    </row>
    <row r="3115" spans="12:20" s="48" customFormat="1" hidden="1">
      <c r="L3115" s="50"/>
      <c r="M3115" s="50"/>
      <c r="N3115" s="50"/>
      <c r="T3115" s="50"/>
    </row>
    <row r="3116" spans="12:20" s="48" customFormat="1" hidden="1">
      <c r="L3116" s="50"/>
      <c r="M3116" s="50"/>
      <c r="N3116" s="50"/>
      <c r="T3116" s="50"/>
    </row>
    <row r="3117" spans="12:20" s="48" customFormat="1" hidden="1">
      <c r="L3117" s="50"/>
      <c r="M3117" s="50"/>
      <c r="N3117" s="50"/>
      <c r="T3117" s="50"/>
    </row>
    <row r="3118" spans="12:20" s="48" customFormat="1" hidden="1">
      <c r="L3118" s="50"/>
      <c r="M3118" s="50"/>
      <c r="N3118" s="50"/>
      <c r="T3118" s="50"/>
    </row>
    <row r="3119" spans="12:20" s="48" customFormat="1" hidden="1">
      <c r="L3119" s="50"/>
      <c r="M3119" s="50"/>
      <c r="N3119" s="50"/>
      <c r="T3119" s="50"/>
    </row>
    <row r="3120" spans="12:20" s="48" customFormat="1" hidden="1">
      <c r="L3120" s="50"/>
      <c r="M3120" s="50"/>
      <c r="N3120" s="50"/>
      <c r="T3120" s="50"/>
    </row>
    <row r="3121" spans="12:20" s="48" customFormat="1" hidden="1">
      <c r="L3121" s="50"/>
      <c r="M3121" s="50"/>
      <c r="N3121" s="50"/>
      <c r="T3121" s="50"/>
    </row>
    <row r="3122" spans="12:20" s="48" customFormat="1" hidden="1">
      <c r="L3122" s="50"/>
      <c r="M3122" s="50"/>
      <c r="N3122" s="50"/>
      <c r="T3122" s="50"/>
    </row>
    <row r="3123" spans="12:20" s="48" customFormat="1" hidden="1">
      <c r="L3123" s="50"/>
      <c r="M3123" s="50"/>
      <c r="N3123" s="50"/>
      <c r="T3123" s="50"/>
    </row>
    <row r="3124" spans="12:20" s="48" customFormat="1" hidden="1">
      <c r="L3124" s="50"/>
      <c r="M3124" s="50"/>
      <c r="N3124" s="50"/>
      <c r="T3124" s="50"/>
    </row>
    <row r="3125" spans="12:20" s="48" customFormat="1" hidden="1">
      <c r="L3125" s="50"/>
      <c r="M3125" s="50"/>
      <c r="N3125" s="50"/>
      <c r="T3125" s="50"/>
    </row>
    <row r="3126" spans="12:20" s="48" customFormat="1" hidden="1">
      <c r="L3126" s="50"/>
      <c r="M3126" s="50"/>
      <c r="N3126" s="50"/>
      <c r="T3126" s="50"/>
    </row>
    <row r="3127" spans="12:20" s="48" customFormat="1" hidden="1">
      <c r="L3127" s="50"/>
      <c r="M3127" s="50"/>
      <c r="N3127" s="50"/>
      <c r="T3127" s="50"/>
    </row>
    <row r="3128" spans="12:20" s="48" customFormat="1" hidden="1">
      <c r="L3128" s="50"/>
      <c r="M3128" s="50"/>
      <c r="N3128" s="50"/>
      <c r="T3128" s="50"/>
    </row>
    <row r="3129" spans="12:20" s="48" customFormat="1" hidden="1">
      <c r="L3129" s="50"/>
      <c r="M3129" s="50"/>
      <c r="N3129" s="50"/>
      <c r="T3129" s="50"/>
    </row>
    <row r="3130" spans="12:20" s="48" customFormat="1" hidden="1">
      <c r="L3130" s="50"/>
      <c r="M3130" s="50"/>
      <c r="N3130" s="50"/>
      <c r="T3130" s="50"/>
    </row>
    <row r="3131" spans="12:20" s="48" customFormat="1" hidden="1">
      <c r="L3131" s="50"/>
      <c r="M3131" s="50"/>
      <c r="N3131" s="50"/>
      <c r="T3131" s="50"/>
    </row>
    <row r="3132" spans="12:20" s="48" customFormat="1" hidden="1">
      <c r="L3132" s="50"/>
      <c r="M3132" s="50"/>
      <c r="N3132" s="50"/>
      <c r="T3132" s="50"/>
    </row>
    <row r="3133" spans="12:20" s="48" customFormat="1" hidden="1">
      <c r="L3133" s="50"/>
      <c r="M3133" s="50"/>
      <c r="N3133" s="50"/>
      <c r="T3133" s="50"/>
    </row>
    <row r="3134" spans="12:20" s="48" customFormat="1" hidden="1">
      <c r="L3134" s="50"/>
      <c r="M3134" s="50"/>
      <c r="N3134" s="50"/>
      <c r="T3134" s="50"/>
    </row>
    <row r="3135" spans="12:20" s="48" customFormat="1" hidden="1">
      <c r="L3135" s="50"/>
      <c r="M3135" s="50"/>
      <c r="N3135" s="50"/>
      <c r="T3135" s="50"/>
    </row>
    <row r="3136" spans="12:20" s="48" customFormat="1" hidden="1">
      <c r="L3136" s="50"/>
      <c r="M3136" s="50"/>
      <c r="N3136" s="50"/>
      <c r="T3136" s="50"/>
    </row>
    <row r="3137" spans="12:20" s="48" customFormat="1" hidden="1">
      <c r="L3137" s="50"/>
      <c r="M3137" s="50"/>
      <c r="N3137" s="50"/>
      <c r="T3137" s="50"/>
    </row>
    <row r="3138" spans="12:20" s="48" customFormat="1" hidden="1">
      <c r="L3138" s="50"/>
      <c r="M3138" s="50"/>
      <c r="N3138" s="50"/>
      <c r="T3138" s="50"/>
    </row>
    <row r="3139" spans="12:20" s="48" customFormat="1" hidden="1">
      <c r="L3139" s="50"/>
      <c r="M3139" s="50"/>
      <c r="N3139" s="50"/>
      <c r="T3139" s="50"/>
    </row>
    <row r="3140" spans="12:20" s="48" customFormat="1" hidden="1">
      <c r="L3140" s="50"/>
      <c r="M3140" s="50"/>
      <c r="N3140" s="50"/>
      <c r="T3140" s="50"/>
    </row>
    <row r="3141" spans="12:20" s="48" customFormat="1" hidden="1">
      <c r="L3141" s="50"/>
      <c r="M3141" s="50"/>
      <c r="N3141" s="50"/>
      <c r="T3141" s="50"/>
    </row>
    <row r="3142" spans="12:20" s="48" customFormat="1" hidden="1">
      <c r="L3142" s="50"/>
      <c r="M3142" s="50"/>
      <c r="N3142" s="50"/>
      <c r="T3142" s="50"/>
    </row>
    <row r="3143" spans="12:20" s="48" customFormat="1" hidden="1">
      <c r="L3143" s="50"/>
      <c r="M3143" s="50"/>
      <c r="N3143" s="50"/>
      <c r="T3143" s="50"/>
    </row>
    <row r="3144" spans="12:20" s="48" customFormat="1" hidden="1">
      <c r="L3144" s="50"/>
      <c r="M3144" s="50"/>
      <c r="N3144" s="50"/>
      <c r="T3144" s="50"/>
    </row>
    <row r="3145" spans="12:20" s="48" customFormat="1" hidden="1">
      <c r="L3145" s="50"/>
      <c r="M3145" s="50"/>
      <c r="N3145" s="50"/>
      <c r="T3145" s="50"/>
    </row>
    <row r="3146" spans="12:20" s="48" customFormat="1" hidden="1">
      <c r="L3146" s="50"/>
      <c r="M3146" s="50"/>
      <c r="N3146" s="50"/>
      <c r="T3146" s="50"/>
    </row>
    <row r="3147" spans="12:20" s="48" customFormat="1" hidden="1">
      <c r="L3147" s="50"/>
      <c r="M3147" s="50"/>
      <c r="N3147" s="50"/>
      <c r="T3147" s="50"/>
    </row>
    <row r="3148" spans="12:20" s="48" customFormat="1" hidden="1">
      <c r="L3148" s="50"/>
      <c r="M3148" s="50"/>
      <c r="N3148" s="50"/>
      <c r="T3148" s="50"/>
    </row>
    <row r="3149" spans="12:20" s="48" customFormat="1" hidden="1">
      <c r="L3149" s="50"/>
      <c r="M3149" s="50"/>
      <c r="N3149" s="50"/>
      <c r="T3149" s="50"/>
    </row>
    <row r="3150" spans="12:20" s="48" customFormat="1" hidden="1">
      <c r="L3150" s="50"/>
      <c r="M3150" s="50"/>
      <c r="N3150" s="50"/>
      <c r="T3150" s="50"/>
    </row>
    <row r="3151" spans="12:20" s="48" customFormat="1" hidden="1">
      <c r="L3151" s="50"/>
      <c r="M3151" s="50"/>
      <c r="N3151" s="50"/>
      <c r="T3151" s="50"/>
    </row>
    <row r="3152" spans="12:20" s="48" customFormat="1" hidden="1">
      <c r="L3152" s="50"/>
      <c r="M3152" s="50"/>
      <c r="N3152" s="50"/>
      <c r="T3152" s="50"/>
    </row>
    <row r="3153" spans="12:20" s="48" customFormat="1" hidden="1">
      <c r="L3153" s="50"/>
      <c r="M3153" s="50"/>
      <c r="N3153" s="50"/>
      <c r="T3153" s="50"/>
    </row>
    <row r="3154" spans="12:20" s="48" customFormat="1" hidden="1">
      <c r="L3154" s="50"/>
      <c r="M3154" s="50"/>
      <c r="N3154" s="50"/>
      <c r="T3154" s="50"/>
    </row>
    <row r="3155" spans="12:20" s="48" customFormat="1" hidden="1">
      <c r="L3155" s="50"/>
      <c r="M3155" s="50"/>
      <c r="N3155" s="50"/>
      <c r="T3155" s="50"/>
    </row>
    <row r="3156" spans="12:20" s="48" customFormat="1" hidden="1">
      <c r="L3156" s="50"/>
      <c r="M3156" s="50"/>
      <c r="N3156" s="50"/>
      <c r="T3156" s="50"/>
    </row>
    <row r="3157" spans="12:20" s="48" customFormat="1" hidden="1">
      <c r="L3157" s="50"/>
      <c r="M3157" s="50"/>
      <c r="N3157" s="50"/>
      <c r="T3157" s="50"/>
    </row>
    <row r="3158" spans="12:20" s="48" customFormat="1" hidden="1">
      <c r="L3158" s="50"/>
      <c r="M3158" s="50"/>
      <c r="N3158" s="50"/>
      <c r="T3158" s="50"/>
    </row>
    <row r="3159" spans="12:20" s="48" customFormat="1" hidden="1">
      <c r="L3159" s="50"/>
      <c r="M3159" s="50"/>
      <c r="N3159" s="50"/>
      <c r="T3159" s="50"/>
    </row>
    <row r="3160" spans="12:20" s="48" customFormat="1" hidden="1">
      <c r="L3160" s="50"/>
      <c r="M3160" s="50"/>
      <c r="N3160" s="50"/>
      <c r="T3160" s="50"/>
    </row>
    <row r="3161" spans="12:20" s="48" customFormat="1" hidden="1">
      <c r="L3161" s="50"/>
      <c r="M3161" s="50"/>
      <c r="N3161" s="50"/>
      <c r="T3161" s="50"/>
    </row>
    <row r="3162" spans="12:20" s="48" customFormat="1" hidden="1">
      <c r="L3162" s="50"/>
      <c r="M3162" s="50"/>
      <c r="N3162" s="50"/>
      <c r="T3162" s="50"/>
    </row>
    <row r="3163" spans="12:20" s="48" customFormat="1" hidden="1">
      <c r="L3163" s="50"/>
      <c r="M3163" s="50"/>
      <c r="N3163" s="50"/>
      <c r="T3163" s="50"/>
    </row>
    <row r="3164" spans="12:20" s="48" customFormat="1" hidden="1">
      <c r="L3164" s="50"/>
      <c r="M3164" s="50"/>
      <c r="N3164" s="50"/>
      <c r="T3164" s="50"/>
    </row>
    <row r="3165" spans="12:20" s="48" customFormat="1" hidden="1">
      <c r="L3165" s="50"/>
      <c r="M3165" s="50"/>
      <c r="N3165" s="50"/>
      <c r="T3165" s="50"/>
    </row>
    <row r="3166" spans="12:20" s="48" customFormat="1" hidden="1">
      <c r="L3166" s="50"/>
      <c r="M3166" s="50"/>
      <c r="N3166" s="50"/>
      <c r="T3166" s="50"/>
    </row>
    <row r="3167" spans="12:20" s="48" customFormat="1" hidden="1">
      <c r="L3167" s="50"/>
      <c r="M3167" s="50"/>
      <c r="N3167" s="50"/>
      <c r="T3167" s="50"/>
    </row>
    <row r="3168" spans="12:20" s="48" customFormat="1" hidden="1">
      <c r="L3168" s="50"/>
      <c r="M3168" s="50"/>
      <c r="N3168" s="50"/>
      <c r="T3168" s="50"/>
    </row>
    <row r="3169" spans="12:20" s="48" customFormat="1" hidden="1">
      <c r="L3169" s="50"/>
      <c r="M3169" s="50"/>
      <c r="N3169" s="50"/>
      <c r="T3169" s="50"/>
    </row>
    <row r="3170" spans="12:20" s="48" customFormat="1" hidden="1">
      <c r="L3170" s="50"/>
      <c r="M3170" s="50"/>
      <c r="N3170" s="50"/>
      <c r="T3170" s="50"/>
    </row>
    <row r="3171" spans="12:20" s="48" customFormat="1" hidden="1">
      <c r="L3171" s="50"/>
      <c r="M3171" s="50"/>
      <c r="N3171" s="50"/>
      <c r="T3171" s="50"/>
    </row>
    <row r="3172" spans="12:20" s="48" customFormat="1" hidden="1">
      <c r="L3172" s="50"/>
      <c r="M3172" s="50"/>
      <c r="N3172" s="50"/>
      <c r="T3172" s="50"/>
    </row>
    <row r="3173" spans="12:20" s="48" customFormat="1" hidden="1">
      <c r="L3173" s="50"/>
      <c r="M3173" s="50"/>
      <c r="N3173" s="50"/>
      <c r="T3173" s="50"/>
    </row>
    <row r="3174" spans="12:20" s="48" customFormat="1" hidden="1">
      <c r="L3174" s="50"/>
      <c r="M3174" s="50"/>
      <c r="N3174" s="50"/>
      <c r="T3174" s="50"/>
    </row>
    <row r="3175" spans="12:20" s="48" customFormat="1" hidden="1">
      <c r="L3175" s="50"/>
      <c r="M3175" s="50"/>
      <c r="N3175" s="50"/>
      <c r="T3175" s="50"/>
    </row>
    <row r="3176" spans="12:20" s="48" customFormat="1" hidden="1">
      <c r="L3176" s="50"/>
      <c r="M3176" s="50"/>
      <c r="N3176" s="50"/>
      <c r="T3176" s="50"/>
    </row>
    <row r="3177" spans="12:20" s="48" customFormat="1" hidden="1">
      <c r="L3177" s="50"/>
      <c r="M3177" s="50"/>
      <c r="N3177" s="50"/>
      <c r="T3177" s="50"/>
    </row>
    <row r="3178" spans="12:20" s="48" customFormat="1" hidden="1">
      <c r="L3178" s="50"/>
      <c r="M3178" s="50"/>
      <c r="N3178" s="50"/>
      <c r="T3178" s="50"/>
    </row>
    <row r="3179" spans="12:20" s="48" customFormat="1" hidden="1">
      <c r="L3179" s="50"/>
      <c r="M3179" s="50"/>
      <c r="N3179" s="50"/>
      <c r="T3179" s="50"/>
    </row>
    <row r="3180" spans="12:20" s="48" customFormat="1" hidden="1">
      <c r="L3180" s="50"/>
      <c r="M3180" s="50"/>
      <c r="N3180" s="50"/>
      <c r="T3180" s="50"/>
    </row>
    <row r="3181" spans="12:20" s="48" customFormat="1" hidden="1">
      <c r="L3181" s="50"/>
      <c r="M3181" s="50"/>
      <c r="N3181" s="50"/>
      <c r="T3181" s="50"/>
    </row>
    <row r="3182" spans="12:20" s="48" customFormat="1" hidden="1">
      <c r="L3182" s="50"/>
      <c r="M3182" s="50"/>
      <c r="N3182" s="50"/>
      <c r="T3182" s="50"/>
    </row>
    <row r="3183" spans="12:20" s="48" customFormat="1" hidden="1">
      <c r="L3183" s="50"/>
      <c r="M3183" s="50"/>
      <c r="N3183" s="50"/>
      <c r="T3183" s="50"/>
    </row>
    <row r="3184" spans="12:20" s="48" customFormat="1" hidden="1">
      <c r="L3184" s="50"/>
      <c r="M3184" s="50"/>
      <c r="N3184" s="50"/>
      <c r="T3184" s="50"/>
    </row>
    <row r="3185" spans="12:20" s="48" customFormat="1" hidden="1">
      <c r="L3185" s="50"/>
      <c r="M3185" s="50"/>
      <c r="N3185" s="50"/>
      <c r="T3185" s="50"/>
    </row>
    <row r="3186" spans="12:20" s="48" customFormat="1" hidden="1">
      <c r="L3186" s="50"/>
      <c r="M3186" s="50"/>
      <c r="N3186" s="50"/>
      <c r="T3186" s="50"/>
    </row>
    <row r="3187" spans="12:20" s="48" customFormat="1" hidden="1">
      <c r="L3187" s="50"/>
      <c r="M3187" s="50"/>
      <c r="N3187" s="50"/>
      <c r="T3187" s="50"/>
    </row>
    <row r="3188" spans="12:20" s="48" customFormat="1" hidden="1">
      <c r="L3188" s="50"/>
      <c r="M3188" s="50"/>
      <c r="N3188" s="50"/>
      <c r="T3188" s="50"/>
    </row>
    <row r="3189" spans="12:20" s="48" customFormat="1" hidden="1">
      <c r="L3189" s="50"/>
      <c r="M3189" s="50"/>
      <c r="N3189" s="50"/>
      <c r="T3189" s="50"/>
    </row>
    <row r="3190" spans="12:20" s="48" customFormat="1" hidden="1">
      <c r="L3190" s="50"/>
      <c r="M3190" s="50"/>
      <c r="N3190" s="50"/>
      <c r="T3190" s="50"/>
    </row>
    <row r="3191" spans="12:20" s="48" customFormat="1" hidden="1">
      <c r="L3191" s="50"/>
      <c r="M3191" s="50"/>
      <c r="N3191" s="50"/>
      <c r="T3191" s="50"/>
    </row>
    <row r="3192" spans="12:20" s="48" customFormat="1" hidden="1">
      <c r="L3192" s="50"/>
      <c r="M3192" s="50"/>
      <c r="N3192" s="50"/>
      <c r="T3192" s="50"/>
    </row>
    <row r="3193" spans="12:20" s="48" customFormat="1" hidden="1">
      <c r="L3193" s="50"/>
      <c r="M3193" s="50"/>
      <c r="N3193" s="50"/>
      <c r="T3193" s="50"/>
    </row>
    <row r="3194" spans="12:20" s="48" customFormat="1" hidden="1">
      <c r="L3194" s="50"/>
      <c r="M3194" s="50"/>
      <c r="N3194" s="50"/>
      <c r="T3194" s="50"/>
    </row>
    <row r="3195" spans="12:20" s="48" customFormat="1" hidden="1">
      <c r="L3195" s="50"/>
      <c r="M3195" s="50"/>
      <c r="N3195" s="50"/>
      <c r="T3195" s="50"/>
    </row>
    <row r="3196" spans="12:20" s="48" customFormat="1" hidden="1">
      <c r="L3196" s="50"/>
      <c r="M3196" s="50"/>
      <c r="N3196" s="50"/>
      <c r="T3196" s="50"/>
    </row>
    <row r="3197" spans="12:20" s="48" customFormat="1" hidden="1">
      <c r="L3197" s="50"/>
      <c r="M3197" s="50"/>
      <c r="N3197" s="50"/>
      <c r="T3197" s="50"/>
    </row>
    <row r="3198" spans="12:20" s="48" customFormat="1" hidden="1">
      <c r="L3198" s="50"/>
      <c r="M3198" s="50"/>
      <c r="N3198" s="50"/>
      <c r="T3198" s="50"/>
    </row>
    <row r="3199" spans="12:20" s="48" customFormat="1" hidden="1">
      <c r="L3199" s="50"/>
      <c r="M3199" s="50"/>
      <c r="N3199" s="50"/>
      <c r="T3199" s="50"/>
    </row>
    <row r="3200" spans="12:20" s="48" customFormat="1" hidden="1">
      <c r="L3200" s="50"/>
      <c r="M3200" s="50"/>
      <c r="N3200" s="50"/>
      <c r="T3200" s="50"/>
    </row>
    <row r="3201" spans="12:20" s="48" customFormat="1" hidden="1">
      <c r="L3201" s="50"/>
      <c r="M3201" s="50"/>
      <c r="N3201" s="50"/>
      <c r="T3201" s="50"/>
    </row>
    <row r="3202" spans="12:20" s="48" customFormat="1" hidden="1">
      <c r="L3202" s="50"/>
      <c r="M3202" s="50"/>
      <c r="N3202" s="50"/>
      <c r="T3202" s="50"/>
    </row>
    <row r="3203" spans="12:20" s="48" customFormat="1" hidden="1">
      <c r="L3203" s="50"/>
      <c r="M3203" s="50"/>
      <c r="N3203" s="50"/>
      <c r="T3203" s="50"/>
    </row>
    <row r="3204" spans="12:20" s="48" customFormat="1" hidden="1">
      <c r="L3204" s="50"/>
      <c r="M3204" s="50"/>
      <c r="N3204" s="50"/>
      <c r="T3204" s="50"/>
    </row>
    <row r="3205" spans="12:20" s="48" customFormat="1" hidden="1">
      <c r="L3205" s="50"/>
      <c r="M3205" s="50"/>
      <c r="N3205" s="50"/>
      <c r="T3205" s="50"/>
    </row>
    <row r="3206" spans="12:20" s="48" customFormat="1" hidden="1">
      <c r="L3206" s="50"/>
      <c r="M3206" s="50"/>
      <c r="N3206" s="50"/>
      <c r="T3206" s="50"/>
    </row>
    <row r="3207" spans="12:20" s="48" customFormat="1" hidden="1">
      <c r="L3207" s="50"/>
      <c r="M3207" s="50"/>
      <c r="N3207" s="50"/>
      <c r="T3207" s="50"/>
    </row>
    <row r="3208" spans="12:20" s="48" customFormat="1" hidden="1">
      <c r="L3208" s="50"/>
      <c r="M3208" s="50"/>
      <c r="N3208" s="50"/>
      <c r="T3208" s="50"/>
    </row>
    <row r="3209" spans="12:20" s="48" customFormat="1" hidden="1">
      <c r="L3209" s="50"/>
      <c r="M3209" s="50"/>
      <c r="N3209" s="50"/>
      <c r="T3209" s="50"/>
    </row>
    <row r="3210" spans="12:20" s="48" customFormat="1" hidden="1">
      <c r="L3210" s="50"/>
      <c r="M3210" s="50"/>
      <c r="N3210" s="50"/>
      <c r="T3210" s="50"/>
    </row>
    <row r="3211" spans="12:20" s="48" customFormat="1" hidden="1">
      <c r="L3211" s="50"/>
      <c r="M3211" s="50"/>
      <c r="N3211" s="50"/>
      <c r="T3211" s="50"/>
    </row>
    <row r="3212" spans="12:20" s="48" customFormat="1" hidden="1">
      <c r="L3212" s="50"/>
      <c r="M3212" s="50"/>
      <c r="N3212" s="50"/>
      <c r="T3212" s="50"/>
    </row>
    <row r="3213" spans="12:20" s="48" customFormat="1" hidden="1">
      <c r="L3213" s="50"/>
      <c r="M3213" s="50"/>
      <c r="N3213" s="50"/>
      <c r="T3213" s="50"/>
    </row>
    <row r="3214" spans="12:20" s="48" customFormat="1" hidden="1">
      <c r="L3214" s="50"/>
      <c r="M3214" s="50"/>
      <c r="N3214" s="50"/>
      <c r="T3214" s="50"/>
    </row>
    <row r="3215" spans="12:20" s="48" customFormat="1" hidden="1">
      <c r="L3215" s="50"/>
      <c r="M3215" s="50"/>
      <c r="N3215" s="50"/>
      <c r="T3215" s="50"/>
    </row>
    <row r="3216" spans="12:20" s="48" customFormat="1" hidden="1">
      <c r="L3216" s="50"/>
      <c r="M3216" s="50"/>
      <c r="N3216" s="50"/>
      <c r="T3216" s="50"/>
    </row>
    <row r="3217" spans="12:20" s="48" customFormat="1" hidden="1">
      <c r="L3217" s="50"/>
      <c r="M3217" s="50"/>
      <c r="N3217" s="50"/>
      <c r="T3217" s="50"/>
    </row>
    <row r="3218" spans="12:20" s="48" customFormat="1" hidden="1">
      <c r="L3218" s="50"/>
      <c r="M3218" s="50"/>
      <c r="N3218" s="50"/>
      <c r="T3218" s="50"/>
    </row>
    <row r="3219" spans="12:20" s="48" customFormat="1" hidden="1">
      <c r="L3219" s="50"/>
      <c r="M3219" s="50"/>
      <c r="N3219" s="50"/>
      <c r="T3219" s="50"/>
    </row>
    <row r="3220" spans="12:20" s="48" customFormat="1" hidden="1">
      <c r="L3220" s="50"/>
      <c r="M3220" s="50"/>
      <c r="N3220" s="50"/>
      <c r="T3220" s="50"/>
    </row>
    <row r="3221" spans="12:20" s="48" customFormat="1" hidden="1">
      <c r="L3221" s="50"/>
      <c r="M3221" s="50"/>
      <c r="N3221" s="50"/>
      <c r="T3221" s="50"/>
    </row>
    <row r="3222" spans="12:20" s="48" customFormat="1" hidden="1">
      <c r="L3222" s="50"/>
      <c r="M3222" s="50"/>
      <c r="N3222" s="50"/>
      <c r="T3222" s="50"/>
    </row>
    <row r="3223" spans="12:20" s="48" customFormat="1" hidden="1">
      <c r="L3223" s="50"/>
      <c r="M3223" s="50"/>
      <c r="N3223" s="50"/>
      <c r="T3223" s="50"/>
    </row>
    <row r="3224" spans="12:20" s="48" customFormat="1" hidden="1">
      <c r="L3224" s="50"/>
      <c r="M3224" s="50"/>
      <c r="N3224" s="50"/>
      <c r="T3224" s="50"/>
    </row>
    <row r="3225" spans="12:20" s="48" customFormat="1" hidden="1">
      <c r="L3225" s="50"/>
      <c r="M3225" s="50"/>
      <c r="N3225" s="50"/>
      <c r="T3225" s="50"/>
    </row>
    <row r="3226" spans="12:20" s="48" customFormat="1" hidden="1">
      <c r="L3226" s="50"/>
      <c r="M3226" s="50"/>
      <c r="N3226" s="50"/>
      <c r="T3226" s="50"/>
    </row>
    <row r="3227" spans="12:20" s="48" customFormat="1" hidden="1">
      <c r="L3227" s="50"/>
      <c r="M3227" s="50"/>
      <c r="N3227" s="50"/>
      <c r="T3227" s="50"/>
    </row>
    <row r="3228" spans="12:20" s="48" customFormat="1" hidden="1">
      <c r="L3228" s="50"/>
      <c r="M3228" s="50"/>
      <c r="N3228" s="50"/>
      <c r="T3228" s="50"/>
    </row>
    <row r="3229" spans="12:20" s="48" customFormat="1" hidden="1">
      <c r="L3229" s="50"/>
      <c r="M3229" s="50"/>
      <c r="N3229" s="50"/>
      <c r="T3229" s="50"/>
    </row>
    <row r="3230" spans="12:20" s="48" customFormat="1" hidden="1">
      <c r="L3230" s="50"/>
      <c r="M3230" s="50"/>
      <c r="N3230" s="50"/>
      <c r="T3230" s="50"/>
    </row>
    <row r="3231" spans="12:20" s="48" customFormat="1" hidden="1">
      <c r="L3231" s="50"/>
      <c r="M3231" s="50"/>
      <c r="N3231" s="50"/>
      <c r="T3231" s="50"/>
    </row>
    <row r="3232" spans="12:20" s="48" customFormat="1" hidden="1">
      <c r="L3232" s="50"/>
      <c r="M3232" s="50"/>
      <c r="N3232" s="50"/>
      <c r="T3232" s="50"/>
    </row>
    <row r="3233" spans="12:20" s="48" customFormat="1" hidden="1">
      <c r="L3233" s="50"/>
      <c r="M3233" s="50"/>
      <c r="N3233" s="50"/>
      <c r="T3233" s="50"/>
    </row>
    <row r="3234" spans="12:20" s="48" customFormat="1" hidden="1">
      <c r="L3234" s="50"/>
      <c r="M3234" s="50"/>
      <c r="N3234" s="50"/>
      <c r="T3234" s="50"/>
    </row>
    <row r="3235" spans="12:20" s="48" customFormat="1" hidden="1">
      <c r="L3235" s="50"/>
      <c r="M3235" s="50"/>
      <c r="N3235" s="50"/>
      <c r="T3235" s="50"/>
    </row>
    <row r="3236" spans="12:20" s="48" customFormat="1" hidden="1">
      <c r="L3236" s="50"/>
      <c r="M3236" s="50"/>
      <c r="N3236" s="50"/>
      <c r="T3236" s="50"/>
    </row>
    <row r="3237" spans="12:20" s="48" customFormat="1" hidden="1">
      <c r="L3237" s="50"/>
      <c r="M3237" s="50"/>
      <c r="N3237" s="50"/>
      <c r="T3237" s="50"/>
    </row>
    <row r="3238" spans="12:20" s="48" customFormat="1" hidden="1">
      <c r="L3238" s="50"/>
      <c r="M3238" s="50"/>
      <c r="N3238" s="50"/>
      <c r="T3238" s="50"/>
    </row>
    <row r="3239" spans="12:20" s="48" customFormat="1" hidden="1">
      <c r="L3239" s="50"/>
      <c r="M3239" s="50"/>
      <c r="N3239" s="50"/>
      <c r="T3239" s="50"/>
    </row>
    <row r="3240" spans="12:20" s="48" customFormat="1" hidden="1">
      <c r="L3240" s="50"/>
      <c r="M3240" s="50"/>
      <c r="N3240" s="50"/>
      <c r="T3240" s="50"/>
    </row>
    <row r="3241" spans="12:20" s="48" customFormat="1" hidden="1">
      <c r="L3241" s="50"/>
      <c r="M3241" s="50"/>
      <c r="N3241" s="50"/>
      <c r="T3241" s="50"/>
    </row>
    <row r="3242" spans="12:20" s="48" customFormat="1" hidden="1">
      <c r="L3242" s="50"/>
      <c r="M3242" s="50"/>
      <c r="N3242" s="50"/>
      <c r="T3242" s="50"/>
    </row>
    <row r="3243" spans="12:20" s="48" customFormat="1" hidden="1">
      <c r="L3243" s="50"/>
      <c r="M3243" s="50"/>
      <c r="N3243" s="50"/>
      <c r="T3243" s="50"/>
    </row>
    <row r="3244" spans="12:20" s="48" customFormat="1" hidden="1">
      <c r="L3244" s="50"/>
      <c r="M3244" s="50"/>
      <c r="N3244" s="50"/>
      <c r="T3244" s="50"/>
    </row>
    <row r="3245" spans="12:20" s="48" customFormat="1" hidden="1">
      <c r="L3245" s="50"/>
      <c r="M3245" s="50"/>
      <c r="N3245" s="50"/>
      <c r="T3245" s="50"/>
    </row>
    <row r="3246" spans="12:20" s="48" customFormat="1" hidden="1">
      <c r="L3246" s="50"/>
      <c r="M3246" s="50"/>
      <c r="N3246" s="50"/>
      <c r="T3246" s="50"/>
    </row>
    <row r="3247" spans="12:20" s="48" customFormat="1" hidden="1">
      <c r="L3247" s="50"/>
      <c r="M3247" s="50"/>
      <c r="N3247" s="50"/>
      <c r="T3247" s="50"/>
    </row>
    <row r="3248" spans="12:20" s="48" customFormat="1" hidden="1">
      <c r="L3248" s="50"/>
      <c r="M3248" s="50"/>
      <c r="N3248" s="50"/>
      <c r="T3248" s="50"/>
    </row>
    <row r="3249" spans="12:20" s="48" customFormat="1" hidden="1">
      <c r="L3249" s="50"/>
      <c r="M3249" s="50"/>
      <c r="N3249" s="50"/>
      <c r="T3249" s="50"/>
    </row>
    <row r="3250" spans="12:20" s="48" customFormat="1" hidden="1">
      <c r="L3250" s="50"/>
      <c r="M3250" s="50"/>
      <c r="N3250" s="50"/>
      <c r="T3250" s="50"/>
    </row>
    <row r="3251" spans="12:20" s="48" customFormat="1" hidden="1">
      <c r="L3251" s="50"/>
      <c r="M3251" s="50"/>
      <c r="N3251" s="50"/>
      <c r="T3251" s="50"/>
    </row>
    <row r="3252" spans="12:20" s="48" customFormat="1" hidden="1">
      <c r="L3252" s="50"/>
      <c r="M3252" s="50"/>
      <c r="N3252" s="50"/>
      <c r="T3252" s="50"/>
    </row>
    <row r="3253" spans="12:20" s="48" customFormat="1" hidden="1">
      <c r="L3253" s="50"/>
      <c r="M3253" s="50"/>
      <c r="N3253" s="50"/>
      <c r="T3253" s="50"/>
    </row>
    <row r="3254" spans="12:20" s="48" customFormat="1" hidden="1">
      <c r="L3254" s="50"/>
      <c r="M3254" s="50"/>
      <c r="N3254" s="50"/>
      <c r="T3254" s="50"/>
    </row>
    <row r="3255" spans="12:20" s="48" customFormat="1" hidden="1">
      <c r="L3255" s="50"/>
      <c r="M3255" s="50"/>
      <c r="N3255" s="50"/>
      <c r="T3255" s="50"/>
    </row>
    <row r="3256" spans="12:20" s="48" customFormat="1" hidden="1">
      <c r="L3256" s="50"/>
      <c r="M3256" s="50"/>
      <c r="N3256" s="50"/>
      <c r="T3256" s="50"/>
    </row>
    <row r="3257" spans="12:20" s="48" customFormat="1" hidden="1">
      <c r="L3257" s="50"/>
      <c r="M3257" s="50"/>
      <c r="N3257" s="50"/>
      <c r="T3257" s="50"/>
    </row>
    <row r="3258" spans="12:20" s="48" customFormat="1" hidden="1">
      <c r="L3258" s="50"/>
      <c r="M3258" s="50"/>
      <c r="N3258" s="50"/>
      <c r="T3258" s="50"/>
    </row>
    <row r="3259" spans="12:20" s="48" customFormat="1" hidden="1">
      <c r="L3259" s="50"/>
      <c r="M3259" s="50"/>
      <c r="N3259" s="50"/>
      <c r="T3259" s="50"/>
    </row>
    <row r="3260" spans="12:20" s="48" customFormat="1" hidden="1">
      <c r="L3260" s="50"/>
      <c r="M3260" s="50"/>
      <c r="N3260" s="50"/>
      <c r="T3260" s="50"/>
    </row>
    <row r="3261" spans="12:20" s="48" customFormat="1" hidden="1">
      <c r="L3261" s="50"/>
      <c r="M3261" s="50"/>
      <c r="N3261" s="50"/>
      <c r="T3261" s="50"/>
    </row>
    <row r="3262" spans="12:20" s="48" customFormat="1" hidden="1">
      <c r="L3262" s="50"/>
      <c r="M3262" s="50"/>
      <c r="N3262" s="50"/>
      <c r="T3262" s="50"/>
    </row>
    <row r="3263" spans="12:20" s="48" customFormat="1" hidden="1">
      <c r="L3263" s="50"/>
      <c r="M3263" s="50"/>
      <c r="N3263" s="50"/>
      <c r="T3263" s="50"/>
    </row>
    <row r="3264" spans="12:20" s="48" customFormat="1" hidden="1">
      <c r="L3264" s="50"/>
      <c r="M3264" s="50"/>
      <c r="N3264" s="50"/>
      <c r="T3264" s="50"/>
    </row>
    <row r="3265" spans="12:20" s="48" customFormat="1" hidden="1">
      <c r="L3265" s="50"/>
      <c r="M3265" s="50"/>
      <c r="N3265" s="50"/>
      <c r="T3265" s="50"/>
    </row>
    <row r="3266" spans="12:20" s="48" customFormat="1" hidden="1">
      <c r="L3266" s="50"/>
      <c r="M3266" s="50"/>
      <c r="N3266" s="50"/>
      <c r="T3266" s="50"/>
    </row>
    <row r="3267" spans="12:20" s="48" customFormat="1" hidden="1">
      <c r="L3267" s="50"/>
      <c r="M3267" s="50"/>
      <c r="N3267" s="50"/>
      <c r="T3267" s="50"/>
    </row>
    <row r="3268" spans="12:20" s="48" customFormat="1" hidden="1">
      <c r="L3268" s="50"/>
      <c r="M3268" s="50"/>
      <c r="N3268" s="50"/>
      <c r="T3268" s="50"/>
    </row>
    <row r="3269" spans="12:20" s="48" customFormat="1" hidden="1">
      <c r="L3269" s="50"/>
      <c r="M3269" s="50"/>
      <c r="N3269" s="50"/>
      <c r="T3269" s="50"/>
    </row>
    <row r="3270" spans="12:20" s="48" customFormat="1" hidden="1">
      <c r="L3270" s="50"/>
      <c r="M3270" s="50"/>
      <c r="N3270" s="50"/>
      <c r="T3270" s="50"/>
    </row>
    <row r="3271" spans="12:20" s="48" customFormat="1" hidden="1">
      <c r="L3271" s="50"/>
      <c r="M3271" s="50"/>
      <c r="N3271" s="50"/>
      <c r="T3271" s="50"/>
    </row>
    <row r="3272" spans="12:20" s="48" customFormat="1" hidden="1">
      <c r="L3272" s="50"/>
      <c r="M3272" s="50"/>
      <c r="N3272" s="50"/>
      <c r="T3272" s="50"/>
    </row>
    <row r="3273" spans="12:20" s="48" customFormat="1" hidden="1">
      <c r="L3273" s="50"/>
      <c r="M3273" s="50"/>
      <c r="N3273" s="50"/>
      <c r="T3273" s="50"/>
    </row>
    <row r="3274" spans="12:20" s="48" customFormat="1" hidden="1">
      <c r="L3274" s="50"/>
      <c r="M3274" s="50"/>
      <c r="N3274" s="50"/>
      <c r="T3274" s="50"/>
    </row>
    <row r="3275" spans="12:20" s="48" customFormat="1" hidden="1">
      <c r="L3275" s="50"/>
      <c r="M3275" s="50"/>
      <c r="N3275" s="50"/>
      <c r="T3275" s="50"/>
    </row>
    <row r="3276" spans="12:20" s="48" customFormat="1" hidden="1">
      <c r="L3276" s="50"/>
      <c r="M3276" s="50"/>
      <c r="N3276" s="50"/>
      <c r="T3276" s="50"/>
    </row>
    <row r="3277" spans="12:20" s="48" customFormat="1" hidden="1">
      <c r="L3277" s="50"/>
      <c r="M3277" s="50"/>
      <c r="N3277" s="50"/>
      <c r="T3277" s="50"/>
    </row>
    <row r="3278" spans="12:20" s="48" customFormat="1" hidden="1">
      <c r="L3278" s="50"/>
      <c r="M3278" s="50"/>
      <c r="N3278" s="50"/>
      <c r="T3278" s="50"/>
    </row>
    <row r="3279" spans="12:20" s="48" customFormat="1" hidden="1">
      <c r="L3279" s="50"/>
      <c r="M3279" s="50"/>
      <c r="N3279" s="50"/>
      <c r="T3279" s="50"/>
    </row>
    <row r="3280" spans="12:20" s="48" customFormat="1" hidden="1">
      <c r="L3280" s="50"/>
      <c r="M3280" s="50"/>
      <c r="N3280" s="50"/>
      <c r="T3280" s="50"/>
    </row>
    <row r="3281" spans="12:20" s="48" customFormat="1" hidden="1">
      <c r="L3281" s="50"/>
      <c r="M3281" s="50"/>
      <c r="N3281" s="50"/>
      <c r="T3281" s="50"/>
    </row>
    <row r="3282" spans="12:20" s="48" customFormat="1" hidden="1">
      <c r="L3282" s="50"/>
      <c r="M3282" s="50"/>
      <c r="N3282" s="50"/>
      <c r="T3282" s="50"/>
    </row>
    <row r="3283" spans="12:20" s="48" customFormat="1" hidden="1">
      <c r="L3283" s="50"/>
      <c r="M3283" s="50"/>
      <c r="N3283" s="50"/>
      <c r="T3283" s="50"/>
    </row>
    <row r="3284" spans="12:20" s="48" customFormat="1" hidden="1">
      <c r="L3284" s="50"/>
      <c r="M3284" s="50"/>
      <c r="N3284" s="50"/>
      <c r="T3284" s="50"/>
    </row>
    <row r="3285" spans="12:20" s="48" customFormat="1" hidden="1">
      <c r="L3285" s="50"/>
      <c r="M3285" s="50"/>
      <c r="N3285" s="50"/>
      <c r="T3285" s="50"/>
    </row>
    <row r="3286" spans="12:20" s="48" customFormat="1" hidden="1">
      <c r="L3286" s="50"/>
      <c r="M3286" s="50"/>
      <c r="N3286" s="50"/>
      <c r="T3286" s="50"/>
    </row>
    <row r="3287" spans="12:20" s="48" customFormat="1" hidden="1">
      <c r="L3287" s="50"/>
      <c r="M3287" s="50"/>
      <c r="N3287" s="50"/>
      <c r="T3287" s="50"/>
    </row>
    <row r="3288" spans="12:20" s="48" customFormat="1" hidden="1">
      <c r="L3288" s="50"/>
      <c r="M3288" s="50"/>
      <c r="N3288" s="50"/>
      <c r="T3288" s="50"/>
    </row>
    <row r="3289" spans="12:20" s="48" customFormat="1" hidden="1">
      <c r="L3289" s="50"/>
      <c r="M3289" s="50"/>
      <c r="N3289" s="50"/>
      <c r="T3289" s="50"/>
    </row>
    <row r="3290" spans="12:20" s="48" customFormat="1" hidden="1">
      <c r="L3290" s="50"/>
      <c r="M3290" s="50"/>
      <c r="N3290" s="50"/>
      <c r="T3290" s="50"/>
    </row>
    <row r="3291" spans="12:20" s="48" customFormat="1" hidden="1">
      <c r="L3291" s="50"/>
      <c r="M3291" s="50"/>
      <c r="N3291" s="50"/>
      <c r="T3291" s="50"/>
    </row>
    <row r="3292" spans="12:20" s="48" customFormat="1" hidden="1">
      <c r="L3292" s="50"/>
      <c r="M3292" s="50"/>
      <c r="N3292" s="50"/>
      <c r="T3292" s="50"/>
    </row>
    <row r="3293" spans="12:20" s="48" customFormat="1" hidden="1">
      <c r="L3293" s="50"/>
      <c r="M3293" s="50"/>
      <c r="N3293" s="50"/>
      <c r="T3293" s="50"/>
    </row>
    <row r="3294" spans="12:20" s="48" customFormat="1" hidden="1">
      <c r="L3294" s="50"/>
      <c r="M3294" s="50"/>
      <c r="N3294" s="50"/>
      <c r="T3294" s="50"/>
    </row>
    <row r="3295" spans="12:20" s="48" customFormat="1" hidden="1">
      <c r="L3295" s="50"/>
      <c r="M3295" s="50"/>
      <c r="N3295" s="50"/>
      <c r="T3295" s="50"/>
    </row>
    <row r="3296" spans="12:20" s="48" customFormat="1" hidden="1">
      <c r="L3296" s="50"/>
      <c r="M3296" s="50"/>
      <c r="N3296" s="50"/>
      <c r="T3296" s="50"/>
    </row>
    <row r="3297" spans="12:20" s="48" customFormat="1" hidden="1">
      <c r="L3297" s="50"/>
      <c r="M3297" s="50"/>
      <c r="N3297" s="50"/>
      <c r="T3297" s="50"/>
    </row>
    <row r="3298" spans="12:20" s="48" customFormat="1" hidden="1">
      <c r="L3298" s="50"/>
      <c r="M3298" s="50"/>
      <c r="N3298" s="50"/>
      <c r="T3298" s="50"/>
    </row>
    <row r="3299" spans="12:20" s="48" customFormat="1" hidden="1">
      <c r="L3299" s="50"/>
      <c r="M3299" s="50"/>
      <c r="N3299" s="50"/>
      <c r="T3299" s="50"/>
    </row>
    <row r="3300" spans="12:20" s="48" customFormat="1" hidden="1">
      <c r="L3300" s="50"/>
      <c r="M3300" s="50"/>
      <c r="N3300" s="50"/>
      <c r="T3300" s="50"/>
    </row>
    <row r="3301" spans="12:20" s="48" customFormat="1" hidden="1">
      <c r="L3301" s="50"/>
      <c r="M3301" s="50"/>
      <c r="N3301" s="50"/>
      <c r="T3301" s="50"/>
    </row>
    <row r="3302" spans="12:20" s="48" customFormat="1" hidden="1">
      <c r="L3302" s="50"/>
      <c r="M3302" s="50"/>
      <c r="N3302" s="50"/>
      <c r="T3302" s="50"/>
    </row>
    <row r="3303" spans="12:20" s="48" customFormat="1" hidden="1">
      <c r="L3303" s="50"/>
      <c r="M3303" s="50"/>
      <c r="N3303" s="50"/>
      <c r="T3303" s="50"/>
    </row>
    <row r="3304" spans="12:20" s="48" customFormat="1" hidden="1">
      <c r="L3304" s="50"/>
      <c r="M3304" s="50"/>
      <c r="N3304" s="50"/>
      <c r="T3304" s="50"/>
    </row>
    <row r="3305" spans="12:20" s="48" customFormat="1" hidden="1">
      <c r="L3305" s="50"/>
      <c r="M3305" s="50"/>
      <c r="N3305" s="50"/>
      <c r="T3305" s="50"/>
    </row>
    <row r="3306" spans="12:20" s="48" customFormat="1" hidden="1">
      <c r="L3306" s="50"/>
      <c r="M3306" s="50"/>
      <c r="N3306" s="50"/>
      <c r="T3306" s="50"/>
    </row>
    <row r="3307" spans="12:20" s="48" customFormat="1" hidden="1">
      <c r="L3307" s="50"/>
      <c r="M3307" s="50"/>
      <c r="N3307" s="50"/>
      <c r="T3307" s="50"/>
    </row>
    <row r="3308" spans="12:20" s="48" customFormat="1" hidden="1">
      <c r="L3308" s="50"/>
      <c r="M3308" s="50"/>
      <c r="N3308" s="50"/>
      <c r="T3308" s="50"/>
    </row>
    <row r="3309" spans="12:20" s="48" customFormat="1" hidden="1">
      <c r="L3309" s="50"/>
      <c r="M3309" s="50"/>
      <c r="N3309" s="50"/>
      <c r="T3309" s="50"/>
    </row>
    <row r="3310" spans="12:20" s="48" customFormat="1" hidden="1">
      <c r="L3310" s="50"/>
      <c r="M3310" s="50"/>
      <c r="N3310" s="50"/>
      <c r="T3310" s="50"/>
    </row>
    <row r="3311" spans="12:20" s="48" customFormat="1" hidden="1">
      <c r="L3311" s="50"/>
      <c r="M3311" s="50"/>
      <c r="N3311" s="50"/>
      <c r="T3311" s="50"/>
    </row>
    <row r="3312" spans="12:20" s="48" customFormat="1" hidden="1">
      <c r="L3312" s="50"/>
      <c r="M3312" s="50"/>
      <c r="N3312" s="50"/>
      <c r="T3312" s="50"/>
    </row>
    <row r="3313" spans="12:20" s="48" customFormat="1" hidden="1">
      <c r="L3313" s="50"/>
      <c r="M3313" s="50"/>
      <c r="N3313" s="50"/>
      <c r="T3313" s="50"/>
    </row>
    <row r="3314" spans="12:20" s="48" customFormat="1" hidden="1">
      <c r="L3314" s="50"/>
      <c r="M3314" s="50"/>
      <c r="N3314" s="50"/>
      <c r="T3314" s="50"/>
    </row>
    <row r="3315" spans="12:20" s="48" customFormat="1" hidden="1">
      <c r="L3315" s="50"/>
      <c r="M3315" s="50"/>
      <c r="N3315" s="50"/>
      <c r="T3315" s="50"/>
    </row>
    <row r="3316" spans="12:20" s="48" customFormat="1" hidden="1">
      <c r="L3316" s="50"/>
      <c r="M3316" s="50"/>
      <c r="N3316" s="50"/>
      <c r="T3316" s="50"/>
    </row>
    <row r="3317" spans="12:20" s="48" customFormat="1" hidden="1">
      <c r="L3317" s="50"/>
      <c r="M3317" s="50"/>
      <c r="N3317" s="50"/>
      <c r="T3317" s="50"/>
    </row>
    <row r="3318" spans="12:20" s="48" customFormat="1" hidden="1">
      <c r="L3318" s="50"/>
      <c r="M3318" s="50"/>
      <c r="N3318" s="50"/>
      <c r="T3318" s="50"/>
    </row>
    <row r="3319" spans="12:20" s="48" customFormat="1" hidden="1">
      <c r="L3319" s="50"/>
      <c r="M3319" s="50"/>
      <c r="N3319" s="50"/>
      <c r="T3319" s="50"/>
    </row>
    <row r="3320" spans="12:20" s="48" customFormat="1" hidden="1">
      <c r="L3320" s="50"/>
      <c r="M3320" s="50"/>
      <c r="N3320" s="50"/>
      <c r="T3320" s="50"/>
    </row>
    <row r="3321" spans="12:20" s="48" customFormat="1" hidden="1">
      <c r="L3321" s="50"/>
      <c r="M3321" s="50"/>
      <c r="N3321" s="50"/>
      <c r="T3321" s="50"/>
    </row>
    <row r="3322" spans="12:20" s="48" customFormat="1" hidden="1">
      <c r="L3322" s="50"/>
      <c r="M3322" s="50"/>
      <c r="N3322" s="50"/>
      <c r="T3322" s="50"/>
    </row>
    <row r="3323" spans="12:20" s="48" customFormat="1" hidden="1">
      <c r="L3323" s="50"/>
      <c r="M3323" s="50"/>
      <c r="N3323" s="50"/>
      <c r="T3323" s="50"/>
    </row>
    <row r="3324" spans="12:20" s="48" customFormat="1" hidden="1">
      <c r="L3324" s="50"/>
      <c r="M3324" s="50"/>
      <c r="N3324" s="50"/>
      <c r="T3324" s="50"/>
    </row>
    <row r="3325" spans="12:20" s="48" customFormat="1" hidden="1">
      <c r="L3325" s="50"/>
      <c r="M3325" s="50"/>
      <c r="N3325" s="50"/>
      <c r="T3325" s="50"/>
    </row>
    <row r="3326" spans="12:20" s="48" customFormat="1" hidden="1">
      <c r="L3326" s="50"/>
      <c r="M3326" s="50"/>
      <c r="N3326" s="50"/>
      <c r="T3326" s="50"/>
    </row>
    <row r="3327" spans="12:20" s="48" customFormat="1" hidden="1">
      <c r="L3327" s="50"/>
      <c r="M3327" s="50"/>
      <c r="N3327" s="50"/>
      <c r="T3327" s="50"/>
    </row>
    <row r="3328" spans="12:20" s="48" customFormat="1" hidden="1">
      <c r="L3328" s="50"/>
      <c r="M3328" s="50"/>
      <c r="N3328" s="50"/>
      <c r="T3328" s="50"/>
    </row>
    <row r="3329" spans="12:20" s="48" customFormat="1" hidden="1">
      <c r="L3329" s="50"/>
      <c r="M3329" s="50"/>
      <c r="N3329" s="50"/>
      <c r="T3329" s="50"/>
    </row>
    <row r="3330" spans="12:20" s="48" customFormat="1" hidden="1">
      <c r="L3330" s="50"/>
      <c r="M3330" s="50"/>
      <c r="N3330" s="50"/>
      <c r="T3330" s="50"/>
    </row>
    <row r="3331" spans="12:20" s="48" customFormat="1" hidden="1">
      <c r="L3331" s="50"/>
      <c r="M3331" s="50"/>
      <c r="N3331" s="50"/>
      <c r="T3331" s="50"/>
    </row>
    <row r="3332" spans="12:20" s="48" customFormat="1" hidden="1">
      <c r="L3332" s="50"/>
      <c r="M3332" s="50"/>
      <c r="N3332" s="50"/>
      <c r="T3332" s="50"/>
    </row>
    <row r="3333" spans="12:20" s="48" customFormat="1" hidden="1">
      <c r="L3333" s="50"/>
      <c r="M3333" s="50"/>
      <c r="N3333" s="50"/>
      <c r="T3333" s="50"/>
    </row>
    <row r="3334" spans="12:20" s="48" customFormat="1" hidden="1">
      <c r="L3334" s="50"/>
      <c r="M3334" s="50"/>
      <c r="N3334" s="50"/>
      <c r="T3334" s="50"/>
    </row>
    <row r="3335" spans="12:20" s="48" customFormat="1" hidden="1">
      <c r="L3335" s="50"/>
      <c r="M3335" s="50"/>
      <c r="N3335" s="50"/>
      <c r="T3335" s="50"/>
    </row>
    <row r="3336" spans="12:20" s="48" customFormat="1" hidden="1">
      <c r="L3336" s="50"/>
      <c r="M3336" s="50"/>
      <c r="N3336" s="50"/>
      <c r="T3336" s="50"/>
    </row>
    <row r="3337" spans="12:20" s="48" customFormat="1" hidden="1">
      <c r="L3337" s="50"/>
      <c r="M3337" s="50"/>
      <c r="N3337" s="50"/>
      <c r="T3337" s="50"/>
    </row>
    <row r="3338" spans="12:20" s="48" customFormat="1" hidden="1">
      <c r="L3338" s="50"/>
      <c r="M3338" s="50"/>
      <c r="N3338" s="50"/>
      <c r="T3338" s="50"/>
    </row>
    <row r="3339" spans="12:20" s="48" customFormat="1" hidden="1">
      <c r="L3339" s="50"/>
      <c r="M3339" s="50"/>
      <c r="N3339" s="50"/>
      <c r="T3339" s="50"/>
    </row>
    <row r="3340" spans="12:20" s="48" customFormat="1" hidden="1">
      <c r="L3340" s="50"/>
      <c r="M3340" s="50"/>
      <c r="N3340" s="50"/>
      <c r="T3340" s="50"/>
    </row>
    <row r="3341" spans="12:20" s="48" customFormat="1" hidden="1">
      <c r="L3341" s="50"/>
      <c r="M3341" s="50"/>
      <c r="N3341" s="50"/>
      <c r="T3341" s="50"/>
    </row>
    <row r="3342" spans="12:20" s="48" customFormat="1" hidden="1">
      <c r="L3342" s="50"/>
      <c r="M3342" s="50"/>
      <c r="N3342" s="50"/>
      <c r="T3342" s="50"/>
    </row>
    <row r="3343" spans="12:20" s="48" customFormat="1" hidden="1">
      <c r="L3343" s="50"/>
      <c r="M3343" s="50"/>
      <c r="N3343" s="50"/>
      <c r="T3343" s="50"/>
    </row>
    <row r="3344" spans="12:20" s="48" customFormat="1" hidden="1">
      <c r="L3344" s="50"/>
      <c r="M3344" s="50"/>
      <c r="N3344" s="50"/>
      <c r="T3344" s="50"/>
    </row>
    <row r="3345" spans="12:20" s="48" customFormat="1" hidden="1">
      <c r="L3345" s="50"/>
      <c r="M3345" s="50"/>
      <c r="N3345" s="50"/>
      <c r="T3345" s="50"/>
    </row>
    <row r="3346" spans="12:20" s="48" customFormat="1" hidden="1">
      <c r="L3346" s="50"/>
      <c r="M3346" s="50"/>
      <c r="N3346" s="50"/>
      <c r="T3346" s="50"/>
    </row>
    <row r="3347" spans="12:20" s="48" customFormat="1" hidden="1">
      <c r="L3347" s="50"/>
      <c r="M3347" s="50"/>
      <c r="N3347" s="50"/>
      <c r="T3347" s="50"/>
    </row>
    <row r="3348" spans="12:20" s="48" customFormat="1" hidden="1">
      <c r="L3348" s="50"/>
      <c r="M3348" s="50"/>
      <c r="N3348" s="50"/>
      <c r="T3348" s="50"/>
    </row>
    <row r="3349" spans="12:20" s="48" customFormat="1" hidden="1">
      <c r="L3349" s="50"/>
      <c r="M3349" s="50"/>
      <c r="N3349" s="50"/>
      <c r="T3349" s="50"/>
    </row>
    <row r="3350" spans="12:20" s="48" customFormat="1" hidden="1">
      <c r="L3350" s="50"/>
      <c r="M3350" s="50"/>
      <c r="N3350" s="50"/>
      <c r="T3350" s="50"/>
    </row>
    <row r="3351" spans="12:20" s="48" customFormat="1" hidden="1">
      <c r="L3351" s="50"/>
      <c r="M3351" s="50"/>
      <c r="N3351" s="50"/>
      <c r="T3351" s="50"/>
    </row>
    <row r="3352" spans="12:20" s="48" customFormat="1" hidden="1">
      <c r="L3352" s="50"/>
      <c r="M3352" s="50"/>
      <c r="N3352" s="50"/>
      <c r="T3352" s="50"/>
    </row>
    <row r="3353" spans="12:20" s="48" customFormat="1" hidden="1">
      <c r="L3353" s="50"/>
      <c r="M3353" s="50"/>
      <c r="N3353" s="50"/>
      <c r="T3353" s="50"/>
    </row>
    <row r="3354" spans="12:20" s="48" customFormat="1" hidden="1">
      <c r="L3354" s="50"/>
      <c r="M3354" s="50"/>
      <c r="N3354" s="50"/>
      <c r="T3354" s="50"/>
    </row>
    <row r="3355" spans="12:20" s="48" customFormat="1" hidden="1">
      <c r="L3355" s="50"/>
      <c r="M3355" s="50"/>
      <c r="N3355" s="50"/>
      <c r="T3355" s="50"/>
    </row>
    <row r="3356" spans="12:20" s="48" customFormat="1" hidden="1">
      <c r="L3356" s="50"/>
      <c r="M3356" s="50"/>
      <c r="N3356" s="50"/>
      <c r="T3356" s="50"/>
    </row>
    <row r="3357" spans="12:20" s="48" customFormat="1" hidden="1">
      <c r="L3357" s="50"/>
      <c r="M3357" s="50"/>
      <c r="N3357" s="50"/>
      <c r="T3357" s="50"/>
    </row>
    <row r="3358" spans="12:20" s="48" customFormat="1" hidden="1">
      <c r="L3358" s="50"/>
      <c r="M3358" s="50"/>
      <c r="N3358" s="50"/>
      <c r="T3358" s="50"/>
    </row>
    <row r="3359" spans="12:20" s="48" customFormat="1" hidden="1">
      <c r="L3359" s="50"/>
      <c r="M3359" s="50"/>
      <c r="N3359" s="50"/>
      <c r="T3359" s="50"/>
    </row>
    <row r="3360" spans="12:20" s="48" customFormat="1" hidden="1">
      <c r="L3360" s="50"/>
      <c r="M3360" s="50"/>
      <c r="N3360" s="50"/>
      <c r="T3360" s="50"/>
    </row>
    <row r="3361" spans="12:20" s="48" customFormat="1" hidden="1">
      <c r="L3361" s="50"/>
      <c r="M3361" s="50"/>
      <c r="N3361" s="50"/>
      <c r="T3361" s="50"/>
    </row>
    <row r="3362" spans="12:20" s="48" customFormat="1" hidden="1">
      <c r="L3362" s="50"/>
      <c r="M3362" s="50"/>
      <c r="N3362" s="50"/>
      <c r="T3362" s="50"/>
    </row>
    <row r="3363" spans="12:20" s="48" customFormat="1" hidden="1">
      <c r="L3363" s="50"/>
      <c r="M3363" s="50"/>
      <c r="N3363" s="50"/>
      <c r="T3363" s="50"/>
    </row>
    <row r="3364" spans="12:20" s="48" customFormat="1" hidden="1">
      <c r="L3364" s="50"/>
      <c r="M3364" s="50"/>
      <c r="N3364" s="50"/>
      <c r="T3364" s="50"/>
    </row>
    <row r="3365" spans="12:20" s="48" customFormat="1" hidden="1">
      <c r="L3365" s="50"/>
      <c r="M3365" s="50"/>
      <c r="N3365" s="50"/>
      <c r="T3365" s="50"/>
    </row>
    <row r="3366" spans="12:20" s="48" customFormat="1" hidden="1">
      <c r="L3366" s="50"/>
      <c r="M3366" s="50"/>
      <c r="N3366" s="50"/>
      <c r="T3366" s="50"/>
    </row>
    <row r="3367" spans="12:20" s="48" customFormat="1" hidden="1">
      <c r="L3367" s="50"/>
      <c r="M3367" s="50"/>
      <c r="N3367" s="50"/>
      <c r="T3367" s="50"/>
    </row>
    <row r="3368" spans="12:20" s="48" customFormat="1" hidden="1">
      <c r="L3368" s="50"/>
      <c r="M3368" s="50"/>
      <c r="N3368" s="50"/>
      <c r="T3368" s="50"/>
    </row>
    <row r="3369" spans="12:20" s="48" customFormat="1" hidden="1">
      <c r="L3369" s="50"/>
      <c r="M3369" s="50"/>
      <c r="N3369" s="50"/>
      <c r="T3369" s="50"/>
    </row>
    <row r="3370" spans="12:20" s="48" customFormat="1" hidden="1">
      <c r="L3370" s="50"/>
      <c r="M3370" s="50"/>
      <c r="N3370" s="50"/>
      <c r="T3370" s="50"/>
    </row>
    <row r="3371" spans="12:20" s="48" customFormat="1" hidden="1">
      <c r="L3371" s="50"/>
      <c r="M3371" s="50"/>
      <c r="N3371" s="50"/>
      <c r="T3371" s="50"/>
    </row>
    <row r="3372" spans="12:20" s="48" customFormat="1" hidden="1">
      <c r="L3372" s="50"/>
      <c r="M3372" s="50"/>
      <c r="N3372" s="50"/>
      <c r="T3372" s="50"/>
    </row>
    <row r="3373" spans="12:20" s="48" customFormat="1" hidden="1">
      <c r="L3373" s="50"/>
      <c r="M3373" s="50"/>
      <c r="N3373" s="50"/>
      <c r="T3373" s="50"/>
    </row>
    <row r="3374" spans="12:20" s="48" customFormat="1" hidden="1">
      <c r="L3374" s="50"/>
      <c r="M3374" s="50"/>
      <c r="N3374" s="50"/>
      <c r="T3374" s="50"/>
    </row>
    <row r="3375" spans="12:20" s="48" customFormat="1" hidden="1">
      <c r="L3375" s="50"/>
      <c r="M3375" s="50"/>
      <c r="N3375" s="50"/>
      <c r="T3375" s="50"/>
    </row>
    <row r="3376" spans="12:20" s="48" customFormat="1" hidden="1">
      <c r="L3376" s="50"/>
      <c r="M3376" s="50"/>
      <c r="N3376" s="50"/>
      <c r="T3376" s="50"/>
    </row>
    <row r="3377" spans="12:20" s="48" customFormat="1" hidden="1">
      <c r="L3377" s="50"/>
      <c r="M3377" s="50"/>
      <c r="N3377" s="50"/>
      <c r="T3377" s="50"/>
    </row>
    <row r="3378" spans="12:20" s="48" customFormat="1" hidden="1">
      <c r="L3378" s="50"/>
      <c r="M3378" s="50"/>
      <c r="N3378" s="50"/>
      <c r="T3378" s="50"/>
    </row>
    <row r="3379" spans="12:20" s="48" customFormat="1" hidden="1">
      <c r="L3379" s="50"/>
      <c r="M3379" s="50"/>
      <c r="N3379" s="50"/>
      <c r="T3379" s="50"/>
    </row>
    <row r="3380" spans="12:20" s="48" customFormat="1" hidden="1">
      <c r="L3380" s="50"/>
      <c r="M3380" s="50"/>
      <c r="N3380" s="50"/>
      <c r="T3380" s="50"/>
    </row>
    <row r="3381" spans="12:20" s="48" customFormat="1" hidden="1">
      <c r="L3381" s="50"/>
      <c r="M3381" s="50"/>
      <c r="N3381" s="50"/>
      <c r="T3381" s="50"/>
    </row>
    <row r="3382" spans="12:20" s="48" customFormat="1" hidden="1">
      <c r="L3382" s="50"/>
      <c r="M3382" s="50"/>
      <c r="N3382" s="50"/>
      <c r="T3382" s="50"/>
    </row>
    <row r="3383" spans="12:20" s="48" customFormat="1" hidden="1">
      <c r="L3383" s="50"/>
      <c r="M3383" s="50"/>
      <c r="N3383" s="50"/>
      <c r="T3383" s="50"/>
    </row>
    <row r="3384" spans="12:20" s="48" customFormat="1" hidden="1">
      <c r="L3384" s="50"/>
      <c r="M3384" s="50"/>
      <c r="N3384" s="50"/>
      <c r="T3384" s="50"/>
    </row>
    <row r="3385" spans="12:20" s="48" customFormat="1" hidden="1">
      <c r="L3385" s="50"/>
      <c r="M3385" s="50"/>
      <c r="N3385" s="50"/>
      <c r="T3385" s="50"/>
    </row>
    <row r="3386" spans="12:20" s="48" customFormat="1" hidden="1">
      <c r="L3386" s="50"/>
      <c r="M3386" s="50"/>
      <c r="N3386" s="50"/>
      <c r="T3386" s="50"/>
    </row>
    <row r="3387" spans="12:20" s="48" customFormat="1" hidden="1">
      <c r="L3387" s="50"/>
      <c r="M3387" s="50"/>
      <c r="N3387" s="50"/>
      <c r="T3387" s="50"/>
    </row>
    <row r="3388" spans="12:20" s="48" customFormat="1" hidden="1">
      <c r="L3388" s="50"/>
      <c r="M3388" s="50"/>
      <c r="N3388" s="50"/>
      <c r="T3388" s="50"/>
    </row>
    <row r="3389" spans="12:20" s="48" customFormat="1" hidden="1">
      <c r="L3389" s="50"/>
      <c r="M3389" s="50"/>
      <c r="N3389" s="50"/>
      <c r="T3389" s="50"/>
    </row>
    <row r="3390" spans="12:20" s="48" customFormat="1" hidden="1">
      <c r="L3390" s="50"/>
      <c r="M3390" s="50"/>
      <c r="N3390" s="50"/>
      <c r="T3390" s="50"/>
    </row>
    <row r="3391" spans="12:20" s="48" customFormat="1" hidden="1">
      <c r="L3391" s="50"/>
      <c r="M3391" s="50"/>
      <c r="N3391" s="50"/>
      <c r="T3391" s="50"/>
    </row>
    <row r="3392" spans="12:20" s="48" customFormat="1" hidden="1">
      <c r="L3392" s="50"/>
      <c r="M3392" s="50"/>
      <c r="N3392" s="50"/>
      <c r="T3392" s="50"/>
    </row>
    <row r="3393" spans="12:20" s="48" customFormat="1" hidden="1">
      <c r="L3393" s="50"/>
      <c r="M3393" s="50"/>
      <c r="N3393" s="50"/>
      <c r="T3393" s="50"/>
    </row>
    <row r="3394" spans="12:20" s="48" customFormat="1" hidden="1">
      <c r="L3394" s="50"/>
      <c r="M3394" s="50"/>
      <c r="N3394" s="50"/>
      <c r="T3394" s="50"/>
    </row>
    <row r="3395" spans="12:20" s="48" customFormat="1" hidden="1">
      <c r="L3395" s="50"/>
      <c r="M3395" s="50"/>
      <c r="N3395" s="50"/>
      <c r="T3395" s="50"/>
    </row>
    <row r="3396" spans="12:20" s="48" customFormat="1" hidden="1">
      <c r="L3396" s="50"/>
      <c r="M3396" s="50"/>
      <c r="N3396" s="50"/>
      <c r="T3396" s="50"/>
    </row>
    <row r="3397" spans="12:20" s="48" customFormat="1" hidden="1">
      <c r="L3397" s="50"/>
      <c r="M3397" s="50"/>
      <c r="N3397" s="50"/>
      <c r="T3397" s="50"/>
    </row>
    <row r="3398" spans="12:20" s="48" customFormat="1" hidden="1">
      <c r="L3398" s="50"/>
      <c r="M3398" s="50"/>
      <c r="N3398" s="50"/>
      <c r="T3398" s="50"/>
    </row>
    <row r="3399" spans="12:20" s="48" customFormat="1" hidden="1">
      <c r="L3399" s="50"/>
      <c r="M3399" s="50"/>
      <c r="N3399" s="50"/>
      <c r="T3399" s="50"/>
    </row>
    <row r="3400" spans="12:20" s="48" customFormat="1" hidden="1">
      <c r="L3400" s="50"/>
      <c r="M3400" s="50"/>
      <c r="N3400" s="50"/>
      <c r="T3400" s="50"/>
    </row>
    <row r="3401" spans="12:20" s="48" customFormat="1" hidden="1">
      <c r="L3401" s="50"/>
      <c r="M3401" s="50"/>
      <c r="N3401" s="50"/>
      <c r="T3401" s="50"/>
    </row>
    <row r="3402" spans="12:20" s="48" customFormat="1" hidden="1">
      <c r="L3402" s="50"/>
      <c r="M3402" s="50"/>
      <c r="N3402" s="50"/>
      <c r="T3402" s="50"/>
    </row>
    <row r="3403" spans="12:20" s="48" customFormat="1" hidden="1">
      <c r="L3403" s="50"/>
      <c r="M3403" s="50"/>
      <c r="N3403" s="50"/>
      <c r="T3403" s="50"/>
    </row>
    <row r="3404" spans="12:20" s="48" customFormat="1" hidden="1">
      <c r="L3404" s="50"/>
      <c r="M3404" s="50"/>
      <c r="N3404" s="50"/>
      <c r="T3404" s="50"/>
    </row>
    <row r="3405" spans="12:20" s="48" customFormat="1" hidden="1">
      <c r="L3405" s="50"/>
      <c r="M3405" s="50"/>
      <c r="N3405" s="50"/>
      <c r="T3405" s="50"/>
    </row>
    <row r="3406" spans="12:20" s="48" customFormat="1" hidden="1">
      <c r="L3406" s="50"/>
      <c r="M3406" s="50"/>
      <c r="N3406" s="50"/>
      <c r="T3406" s="50"/>
    </row>
    <row r="3407" spans="12:20" s="48" customFormat="1" hidden="1">
      <c r="L3407" s="50"/>
      <c r="M3407" s="50"/>
      <c r="N3407" s="50"/>
      <c r="T3407" s="50"/>
    </row>
    <row r="3408" spans="12:20" s="48" customFormat="1" hidden="1">
      <c r="L3408" s="50"/>
      <c r="M3408" s="50"/>
      <c r="N3408" s="50"/>
      <c r="T3408" s="50"/>
    </row>
    <row r="3409" spans="12:20" s="48" customFormat="1" hidden="1">
      <c r="L3409" s="50"/>
      <c r="M3409" s="50"/>
      <c r="N3409" s="50"/>
      <c r="T3409" s="50"/>
    </row>
    <row r="3410" spans="12:20" s="48" customFormat="1" hidden="1">
      <c r="L3410" s="50"/>
      <c r="M3410" s="50"/>
      <c r="N3410" s="50"/>
      <c r="T3410" s="50"/>
    </row>
    <row r="3411" spans="12:20" s="48" customFormat="1" hidden="1">
      <c r="L3411" s="50"/>
      <c r="M3411" s="50"/>
      <c r="N3411" s="50"/>
      <c r="T3411" s="50"/>
    </row>
    <row r="3412" spans="12:20" s="48" customFormat="1" hidden="1">
      <c r="L3412" s="50"/>
      <c r="M3412" s="50"/>
      <c r="N3412" s="50"/>
      <c r="T3412" s="50"/>
    </row>
    <row r="3413" spans="12:20" s="48" customFormat="1" hidden="1">
      <c r="L3413" s="50"/>
      <c r="M3413" s="50"/>
      <c r="N3413" s="50"/>
      <c r="T3413" s="50"/>
    </row>
    <row r="3414" spans="12:20" s="48" customFormat="1" hidden="1">
      <c r="L3414" s="50"/>
      <c r="M3414" s="50"/>
      <c r="N3414" s="50"/>
      <c r="T3414" s="50"/>
    </row>
    <row r="3415" spans="12:20" s="48" customFormat="1" hidden="1">
      <c r="L3415" s="50"/>
      <c r="M3415" s="50"/>
      <c r="N3415" s="50"/>
      <c r="T3415" s="50"/>
    </row>
    <row r="3416" spans="12:20" s="48" customFormat="1" hidden="1">
      <c r="L3416" s="50"/>
      <c r="M3416" s="50"/>
      <c r="N3416" s="50"/>
      <c r="T3416" s="50"/>
    </row>
    <row r="3417" spans="12:20" s="48" customFormat="1" hidden="1">
      <c r="L3417" s="50"/>
      <c r="M3417" s="50"/>
      <c r="N3417" s="50"/>
      <c r="T3417" s="50"/>
    </row>
    <row r="3418" spans="12:20" s="48" customFormat="1" hidden="1">
      <c r="L3418" s="50"/>
      <c r="M3418" s="50"/>
      <c r="N3418" s="50"/>
      <c r="T3418" s="50"/>
    </row>
    <row r="3419" spans="12:20" s="48" customFormat="1" hidden="1">
      <c r="L3419" s="50"/>
      <c r="M3419" s="50"/>
      <c r="N3419" s="50"/>
      <c r="T3419" s="50"/>
    </row>
    <row r="3420" spans="12:20" s="48" customFormat="1" hidden="1">
      <c r="L3420" s="50"/>
      <c r="M3420" s="50"/>
      <c r="N3420" s="50"/>
      <c r="T3420" s="50"/>
    </row>
    <row r="3421" spans="12:20" s="48" customFormat="1" hidden="1">
      <c r="L3421" s="50"/>
      <c r="M3421" s="50"/>
      <c r="N3421" s="50"/>
      <c r="T3421" s="50"/>
    </row>
    <row r="3422" spans="12:20" s="48" customFormat="1" hidden="1">
      <c r="L3422" s="50"/>
      <c r="M3422" s="50"/>
      <c r="N3422" s="50"/>
      <c r="T3422" s="50"/>
    </row>
    <row r="3423" spans="12:20" s="48" customFormat="1" hidden="1">
      <c r="L3423" s="50"/>
      <c r="M3423" s="50"/>
      <c r="N3423" s="50"/>
      <c r="T3423" s="50"/>
    </row>
    <row r="3424" spans="12:20" s="48" customFormat="1" hidden="1">
      <c r="L3424" s="50"/>
      <c r="M3424" s="50"/>
      <c r="N3424" s="50"/>
      <c r="T3424" s="50"/>
    </row>
    <row r="3425" spans="12:20" s="48" customFormat="1" hidden="1">
      <c r="L3425" s="50"/>
      <c r="M3425" s="50"/>
      <c r="N3425" s="50"/>
      <c r="T3425" s="50"/>
    </row>
    <row r="3426" spans="12:20" s="48" customFormat="1" hidden="1">
      <c r="L3426" s="50"/>
      <c r="M3426" s="50"/>
      <c r="N3426" s="50"/>
      <c r="T3426" s="50"/>
    </row>
    <row r="3427" spans="12:20" s="48" customFormat="1" hidden="1">
      <c r="L3427" s="50"/>
      <c r="M3427" s="50"/>
      <c r="N3427" s="50"/>
      <c r="T3427" s="50"/>
    </row>
    <row r="3428" spans="12:20" s="48" customFormat="1" hidden="1">
      <c r="L3428" s="50"/>
      <c r="M3428" s="50"/>
      <c r="N3428" s="50"/>
      <c r="T3428" s="50"/>
    </row>
    <row r="3429" spans="12:20" s="48" customFormat="1" hidden="1">
      <c r="L3429" s="50"/>
      <c r="M3429" s="50"/>
      <c r="N3429" s="50"/>
      <c r="T3429" s="50"/>
    </row>
    <row r="3430" spans="12:20" s="48" customFormat="1" hidden="1">
      <c r="L3430" s="50"/>
      <c r="M3430" s="50"/>
      <c r="N3430" s="50"/>
      <c r="T3430" s="50"/>
    </row>
    <row r="3431" spans="12:20" s="48" customFormat="1" hidden="1">
      <c r="L3431" s="50"/>
      <c r="M3431" s="50"/>
      <c r="N3431" s="50"/>
      <c r="T3431" s="50"/>
    </row>
    <row r="3432" spans="12:20" s="48" customFormat="1" hidden="1">
      <c r="L3432" s="50"/>
      <c r="M3432" s="50"/>
      <c r="N3432" s="50"/>
      <c r="T3432" s="50"/>
    </row>
    <row r="3433" spans="12:20" s="48" customFormat="1" hidden="1">
      <c r="L3433" s="50"/>
      <c r="M3433" s="50"/>
      <c r="N3433" s="50"/>
      <c r="T3433" s="50"/>
    </row>
    <row r="3434" spans="12:20" s="48" customFormat="1" hidden="1">
      <c r="L3434" s="50"/>
      <c r="M3434" s="50"/>
      <c r="N3434" s="50"/>
      <c r="T3434" s="50"/>
    </row>
    <row r="3435" spans="12:20" s="48" customFormat="1" hidden="1">
      <c r="L3435" s="50"/>
      <c r="M3435" s="50"/>
      <c r="N3435" s="50"/>
      <c r="T3435" s="50"/>
    </row>
    <row r="3436" spans="12:20" s="48" customFormat="1" hidden="1">
      <c r="L3436" s="50"/>
      <c r="M3436" s="50"/>
      <c r="N3436" s="50"/>
      <c r="T3436" s="50"/>
    </row>
    <row r="3437" spans="12:20" s="48" customFormat="1" hidden="1">
      <c r="L3437" s="50"/>
      <c r="M3437" s="50"/>
      <c r="N3437" s="50"/>
      <c r="T3437" s="50"/>
    </row>
    <row r="3438" spans="12:20" s="48" customFormat="1" hidden="1">
      <c r="L3438" s="50"/>
      <c r="M3438" s="50"/>
      <c r="N3438" s="50"/>
      <c r="T3438" s="50"/>
    </row>
    <row r="3439" spans="12:20" s="48" customFormat="1" hidden="1">
      <c r="L3439" s="50"/>
      <c r="M3439" s="50"/>
      <c r="N3439" s="50"/>
      <c r="T3439" s="50"/>
    </row>
    <row r="3440" spans="12:20" s="48" customFormat="1" hidden="1">
      <c r="L3440" s="50"/>
      <c r="M3440" s="50"/>
      <c r="N3440" s="50"/>
      <c r="T3440" s="50"/>
    </row>
    <row r="3441" spans="12:20" s="48" customFormat="1" hidden="1">
      <c r="L3441" s="50"/>
      <c r="M3441" s="50"/>
      <c r="N3441" s="50"/>
      <c r="T3441" s="50"/>
    </row>
    <row r="3442" spans="12:20" s="48" customFormat="1" hidden="1">
      <c r="L3442" s="50"/>
      <c r="M3442" s="50"/>
      <c r="N3442" s="50"/>
      <c r="T3442" s="50"/>
    </row>
    <row r="3443" spans="12:20" s="48" customFormat="1" hidden="1">
      <c r="L3443" s="50"/>
      <c r="M3443" s="50"/>
      <c r="N3443" s="50"/>
      <c r="T3443" s="50"/>
    </row>
    <row r="3444" spans="12:20" s="48" customFormat="1" hidden="1">
      <c r="L3444" s="50"/>
      <c r="M3444" s="50"/>
      <c r="N3444" s="50"/>
      <c r="T3444" s="50"/>
    </row>
    <row r="3445" spans="12:20" s="48" customFormat="1" hidden="1">
      <c r="L3445" s="50"/>
      <c r="M3445" s="50"/>
      <c r="N3445" s="50"/>
      <c r="T3445" s="50"/>
    </row>
    <row r="3446" spans="12:20" s="48" customFormat="1" hidden="1">
      <c r="L3446" s="50"/>
      <c r="M3446" s="50"/>
      <c r="N3446" s="50"/>
      <c r="T3446" s="50"/>
    </row>
    <row r="3447" spans="12:20" s="48" customFormat="1" hidden="1">
      <c r="L3447" s="50"/>
      <c r="M3447" s="50"/>
      <c r="N3447" s="50"/>
      <c r="T3447" s="50"/>
    </row>
    <row r="3448" spans="12:20" s="48" customFormat="1" hidden="1">
      <c r="L3448" s="50"/>
      <c r="M3448" s="50"/>
      <c r="N3448" s="50"/>
      <c r="T3448" s="50"/>
    </row>
    <row r="3449" spans="12:20" s="48" customFormat="1" hidden="1">
      <c r="L3449" s="50"/>
      <c r="M3449" s="50"/>
      <c r="N3449" s="50"/>
      <c r="T3449" s="50"/>
    </row>
    <row r="3450" spans="12:20" s="48" customFormat="1" hidden="1">
      <c r="L3450" s="50"/>
      <c r="M3450" s="50"/>
      <c r="N3450" s="50"/>
      <c r="T3450" s="50"/>
    </row>
    <row r="3451" spans="12:20" s="48" customFormat="1" hidden="1">
      <c r="L3451" s="50"/>
      <c r="M3451" s="50"/>
      <c r="N3451" s="50"/>
      <c r="T3451" s="50"/>
    </row>
    <row r="3452" spans="12:20" s="48" customFormat="1" hidden="1">
      <c r="L3452" s="50"/>
      <c r="M3452" s="50"/>
      <c r="N3452" s="50"/>
      <c r="T3452" s="50"/>
    </row>
    <row r="3453" spans="12:20" s="48" customFormat="1" hidden="1">
      <c r="L3453" s="50"/>
      <c r="M3453" s="50"/>
      <c r="N3453" s="50"/>
      <c r="T3453" s="50"/>
    </row>
    <row r="3454" spans="12:20" s="48" customFormat="1" hidden="1">
      <c r="L3454" s="50"/>
      <c r="M3454" s="50"/>
      <c r="N3454" s="50"/>
      <c r="T3454" s="50"/>
    </row>
    <row r="3455" spans="12:20" s="48" customFormat="1" hidden="1">
      <c r="L3455" s="50"/>
      <c r="M3455" s="50"/>
      <c r="N3455" s="50"/>
      <c r="T3455" s="50"/>
    </row>
    <row r="3456" spans="12:20" s="48" customFormat="1" hidden="1">
      <c r="L3456" s="50"/>
      <c r="M3456" s="50"/>
      <c r="N3456" s="50"/>
      <c r="T3456" s="50"/>
    </row>
    <row r="3457" spans="12:20" s="48" customFormat="1" hidden="1">
      <c r="L3457" s="50"/>
      <c r="M3457" s="50"/>
      <c r="N3457" s="50"/>
      <c r="T3457" s="50"/>
    </row>
    <row r="3458" spans="12:20" s="48" customFormat="1" hidden="1">
      <c r="L3458" s="50"/>
      <c r="M3458" s="50"/>
      <c r="N3458" s="50"/>
      <c r="T3458" s="50"/>
    </row>
    <row r="3459" spans="12:20" s="48" customFormat="1" hidden="1">
      <c r="L3459" s="50"/>
      <c r="M3459" s="50"/>
      <c r="N3459" s="50"/>
      <c r="T3459" s="50"/>
    </row>
    <row r="3460" spans="12:20" s="48" customFormat="1" hidden="1">
      <c r="L3460" s="50"/>
      <c r="M3460" s="50"/>
      <c r="N3460" s="50"/>
      <c r="T3460" s="50"/>
    </row>
    <row r="3461" spans="12:20" s="48" customFormat="1" hidden="1">
      <c r="L3461" s="50"/>
      <c r="M3461" s="50"/>
      <c r="N3461" s="50"/>
      <c r="T3461" s="50"/>
    </row>
    <row r="3462" spans="12:20" s="48" customFormat="1" hidden="1">
      <c r="L3462" s="50"/>
      <c r="M3462" s="50"/>
      <c r="N3462" s="50"/>
      <c r="T3462" s="50"/>
    </row>
    <row r="3463" spans="12:20" s="48" customFormat="1" hidden="1">
      <c r="L3463" s="50"/>
      <c r="M3463" s="50"/>
      <c r="N3463" s="50"/>
      <c r="T3463" s="50"/>
    </row>
    <row r="3464" spans="12:20" s="48" customFormat="1" hidden="1">
      <c r="L3464" s="50"/>
      <c r="M3464" s="50"/>
      <c r="N3464" s="50"/>
      <c r="T3464" s="50"/>
    </row>
    <row r="3465" spans="12:20" s="48" customFormat="1" hidden="1">
      <c r="L3465" s="50"/>
      <c r="M3465" s="50"/>
      <c r="N3465" s="50"/>
      <c r="T3465" s="50"/>
    </row>
    <row r="3466" spans="12:20" s="48" customFormat="1" hidden="1">
      <c r="L3466" s="50"/>
      <c r="M3466" s="50"/>
      <c r="N3466" s="50"/>
      <c r="T3466" s="50"/>
    </row>
    <row r="3467" spans="12:20" s="48" customFormat="1" hidden="1">
      <c r="L3467" s="50"/>
      <c r="M3467" s="50"/>
      <c r="N3467" s="50"/>
      <c r="T3467" s="50"/>
    </row>
    <row r="3468" spans="12:20" s="48" customFormat="1" hidden="1">
      <c r="L3468" s="50"/>
      <c r="M3468" s="50"/>
      <c r="N3468" s="50"/>
      <c r="T3468" s="50"/>
    </row>
    <row r="3469" spans="12:20" s="48" customFormat="1" hidden="1">
      <c r="L3469" s="50"/>
      <c r="M3469" s="50"/>
      <c r="N3469" s="50"/>
      <c r="T3469" s="50"/>
    </row>
    <row r="3470" spans="12:20" s="48" customFormat="1" hidden="1">
      <c r="L3470" s="50"/>
      <c r="M3470" s="50"/>
      <c r="N3470" s="50"/>
      <c r="T3470" s="50"/>
    </row>
    <row r="3471" spans="12:20" s="48" customFormat="1" hidden="1">
      <c r="L3471" s="50"/>
      <c r="M3471" s="50"/>
      <c r="N3471" s="50"/>
      <c r="T3471" s="50"/>
    </row>
    <row r="3472" spans="12:20" s="48" customFormat="1" hidden="1">
      <c r="L3472" s="50"/>
      <c r="M3472" s="50"/>
      <c r="N3472" s="50"/>
      <c r="T3472" s="50"/>
    </row>
    <row r="3473" spans="12:20" s="48" customFormat="1" hidden="1">
      <c r="L3473" s="50"/>
      <c r="M3473" s="50"/>
      <c r="N3473" s="50"/>
      <c r="T3473" s="50"/>
    </row>
    <row r="3474" spans="12:20" s="48" customFormat="1" hidden="1">
      <c r="L3474" s="50"/>
      <c r="M3474" s="50"/>
      <c r="N3474" s="50"/>
      <c r="T3474" s="50"/>
    </row>
    <row r="3475" spans="12:20" s="48" customFormat="1" hidden="1">
      <c r="L3475" s="50"/>
      <c r="M3475" s="50"/>
      <c r="N3475" s="50"/>
      <c r="T3475" s="50"/>
    </row>
    <row r="3476" spans="12:20" s="48" customFormat="1" hidden="1">
      <c r="L3476" s="50"/>
      <c r="M3476" s="50"/>
      <c r="N3476" s="50"/>
      <c r="T3476" s="50"/>
    </row>
    <row r="3477" spans="12:20" s="48" customFormat="1" hidden="1">
      <c r="L3477" s="50"/>
      <c r="M3477" s="50"/>
      <c r="N3477" s="50"/>
      <c r="T3477" s="50"/>
    </row>
    <row r="3478" spans="12:20" s="48" customFormat="1" hidden="1">
      <c r="L3478" s="50"/>
      <c r="M3478" s="50"/>
      <c r="N3478" s="50"/>
      <c r="T3478" s="50"/>
    </row>
    <row r="3479" spans="12:20" s="48" customFormat="1" hidden="1">
      <c r="L3479" s="50"/>
      <c r="M3479" s="50"/>
      <c r="N3479" s="50"/>
      <c r="T3479" s="50"/>
    </row>
    <row r="3480" spans="12:20" s="48" customFormat="1" hidden="1">
      <c r="L3480" s="50"/>
      <c r="M3480" s="50"/>
      <c r="N3480" s="50"/>
      <c r="T3480" s="50"/>
    </row>
    <row r="3481" spans="12:20" s="48" customFormat="1" hidden="1">
      <c r="L3481" s="50"/>
      <c r="M3481" s="50"/>
      <c r="N3481" s="50"/>
      <c r="T3481" s="50"/>
    </row>
    <row r="3482" spans="12:20" s="48" customFormat="1" hidden="1">
      <c r="L3482" s="50"/>
      <c r="M3482" s="50"/>
      <c r="N3482" s="50"/>
      <c r="T3482" s="50"/>
    </row>
    <row r="3483" spans="12:20" s="48" customFormat="1" hidden="1">
      <c r="L3483" s="50"/>
      <c r="M3483" s="50"/>
      <c r="N3483" s="50"/>
      <c r="T3483" s="50"/>
    </row>
    <row r="3484" spans="12:20" s="48" customFormat="1" hidden="1">
      <c r="L3484" s="50"/>
      <c r="M3484" s="50"/>
      <c r="N3484" s="50"/>
      <c r="T3484" s="50"/>
    </row>
    <row r="3485" spans="12:20" s="48" customFormat="1" hidden="1">
      <c r="L3485" s="50"/>
      <c r="M3485" s="50"/>
      <c r="N3485" s="50"/>
      <c r="T3485" s="50"/>
    </row>
    <row r="3486" spans="12:20" s="48" customFormat="1" hidden="1">
      <c r="L3486" s="50"/>
      <c r="M3486" s="50"/>
      <c r="N3486" s="50"/>
      <c r="T3486" s="50"/>
    </row>
    <row r="3487" spans="12:20" s="48" customFormat="1" hidden="1">
      <c r="L3487" s="50"/>
      <c r="M3487" s="50"/>
      <c r="N3487" s="50"/>
      <c r="T3487" s="50"/>
    </row>
    <row r="3488" spans="12:20" s="48" customFormat="1" hidden="1">
      <c r="L3488" s="50"/>
      <c r="M3488" s="50"/>
      <c r="N3488" s="50"/>
      <c r="T3488" s="50"/>
    </row>
    <row r="3489" spans="12:20" s="48" customFormat="1" hidden="1">
      <c r="L3489" s="50"/>
      <c r="M3489" s="50"/>
      <c r="N3489" s="50"/>
      <c r="T3489" s="50"/>
    </row>
    <row r="3490" spans="12:20" s="48" customFormat="1" hidden="1">
      <c r="L3490" s="50"/>
      <c r="M3490" s="50"/>
      <c r="N3490" s="50"/>
      <c r="T3490" s="50"/>
    </row>
    <row r="3491" spans="12:20" s="48" customFormat="1" hidden="1">
      <c r="L3491" s="50"/>
      <c r="M3491" s="50"/>
      <c r="N3491" s="50"/>
      <c r="T3491" s="50"/>
    </row>
    <row r="3492" spans="12:20" s="48" customFormat="1" hidden="1">
      <c r="L3492" s="50"/>
      <c r="M3492" s="50"/>
      <c r="N3492" s="50"/>
      <c r="T3492" s="50"/>
    </row>
    <row r="3493" spans="12:20" s="48" customFormat="1" hidden="1">
      <c r="L3493" s="50"/>
      <c r="M3493" s="50"/>
      <c r="N3493" s="50"/>
      <c r="T3493" s="50"/>
    </row>
    <row r="3494" spans="12:20" s="48" customFormat="1" hidden="1">
      <c r="L3494" s="50"/>
      <c r="M3494" s="50"/>
      <c r="N3494" s="50"/>
      <c r="T3494" s="50"/>
    </row>
    <row r="3495" spans="12:20" s="48" customFormat="1" hidden="1">
      <c r="L3495" s="50"/>
      <c r="M3495" s="50"/>
      <c r="N3495" s="50"/>
      <c r="T3495" s="50"/>
    </row>
    <row r="3496" spans="12:20" s="48" customFormat="1" hidden="1">
      <c r="L3496" s="50"/>
      <c r="M3496" s="50"/>
      <c r="N3496" s="50"/>
      <c r="T3496" s="50"/>
    </row>
    <row r="3497" spans="12:20" s="48" customFormat="1" hidden="1">
      <c r="L3497" s="50"/>
      <c r="M3497" s="50"/>
      <c r="N3497" s="50"/>
      <c r="T3497" s="50"/>
    </row>
    <row r="3498" spans="12:20" s="48" customFormat="1" hidden="1">
      <c r="L3498" s="50"/>
      <c r="M3498" s="50"/>
      <c r="N3498" s="50"/>
      <c r="T3498" s="50"/>
    </row>
    <row r="3499" spans="12:20" s="48" customFormat="1" hidden="1">
      <c r="L3499" s="50"/>
      <c r="M3499" s="50"/>
      <c r="N3499" s="50"/>
      <c r="T3499" s="50"/>
    </row>
    <row r="3500" spans="12:20" s="48" customFormat="1" hidden="1">
      <c r="L3500" s="50"/>
      <c r="M3500" s="50"/>
      <c r="N3500" s="50"/>
      <c r="T3500" s="50"/>
    </row>
    <row r="3501" spans="12:20" s="48" customFormat="1" hidden="1">
      <c r="L3501" s="50"/>
      <c r="M3501" s="50"/>
      <c r="N3501" s="50"/>
      <c r="T3501" s="50"/>
    </row>
    <row r="3502" spans="12:20" s="48" customFormat="1" hidden="1">
      <c r="L3502" s="50"/>
      <c r="M3502" s="50"/>
      <c r="N3502" s="50"/>
      <c r="T3502" s="50"/>
    </row>
    <row r="3503" spans="12:20" s="48" customFormat="1" hidden="1">
      <c r="L3503" s="50"/>
      <c r="M3503" s="50"/>
      <c r="N3503" s="50"/>
      <c r="T3503" s="50"/>
    </row>
    <row r="3504" spans="12:20" s="48" customFormat="1" hidden="1">
      <c r="L3504" s="50"/>
      <c r="M3504" s="50"/>
      <c r="N3504" s="50"/>
      <c r="T3504" s="50"/>
    </row>
    <row r="3505" spans="12:20" s="48" customFormat="1" hidden="1">
      <c r="L3505" s="50"/>
      <c r="M3505" s="50"/>
      <c r="N3505" s="50"/>
      <c r="T3505" s="50"/>
    </row>
    <row r="3506" spans="12:20" s="48" customFormat="1" hidden="1">
      <c r="L3506" s="50"/>
      <c r="M3506" s="50"/>
      <c r="N3506" s="50"/>
      <c r="T3506" s="50"/>
    </row>
    <row r="3507" spans="12:20" s="48" customFormat="1" hidden="1">
      <c r="L3507" s="50"/>
      <c r="M3507" s="50"/>
      <c r="N3507" s="50"/>
      <c r="T3507" s="50"/>
    </row>
    <row r="3508" spans="12:20" s="48" customFormat="1" hidden="1">
      <c r="L3508" s="50"/>
      <c r="M3508" s="50"/>
      <c r="N3508" s="50"/>
      <c r="T3508" s="50"/>
    </row>
    <row r="3509" spans="12:20" s="48" customFormat="1" hidden="1">
      <c r="L3509" s="50"/>
      <c r="M3509" s="50"/>
      <c r="N3509" s="50"/>
      <c r="T3509" s="50"/>
    </row>
    <row r="3510" spans="12:20" s="48" customFormat="1" hidden="1">
      <c r="L3510" s="50"/>
      <c r="M3510" s="50"/>
      <c r="N3510" s="50"/>
      <c r="T3510" s="50"/>
    </row>
    <row r="3511" spans="12:20" s="48" customFormat="1" hidden="1">
      <c r="L3511" s="50"/>
      <c r="M3511" s="50"/>
      <c r="N3511" s="50"/>
      <c r="T3511" s="50"/>
    </row>
    <row r="3512" spans="12:20" s="48" customFormat="1" hidden="1">
      <c r="L3512" s="50"/>
      <c r="M3512" s="50"/>
      <c r="N3512" s="50"/>
      <c r="T3512" s="50"/>
    </row>
    <row r="3513" spans="12:20" s="48" customFormat="1" hidden="1">
      <c r="L3513" s="50"/>
      <c r="M3513" s="50"/>
      <c r="N3513" s="50"/>
      <c r="T3513" s="50"/>
    </row>
    <row r="3514" spans="12:20" s="48" customFormat="1" hidden="1">
      <c r="L3514" s="50"/>
      <c r="M3514" s="50"/>
      <c r="N3514" s="50"/>
      <c r="T3514" s="50"/>
    </row>
    <row r="3515" spans="12:20" s="48" customFormat="1" hidden="1">
      <c r="L3515" s="50"/>
      <c r="M3515" s="50"/>
      <c r="N3515" s="50"/>
      <c r="T3515" s="50"/>
    </row>
    <row r="3516" spans="12:20" s="48" customFormat="1" hidden="1">
      <c r="L3516" s="50"/>
      <c r="M3516" s="50"/>
      <c r="N3516" s="50"/>
      <c r="T3516" s="50"/>
    </row>
    <row r="3517" spans="12:20" s="48" customFormat="1" hidden="1">
      <c r="L3517" s="50"/>
      <c r="M3517" s="50"/>
      <c r="N3517" s="50"/>
      <c r="T3517" s="50"/>
    </row>
    <row r="3518" spans="12:20" s="48" customFormat="1" hidden="1">
      <c r="L3518" s="50"/>
      <c r="M3518" s="50"/>
      <c r="N3518" s="50"/>
      <c r="T3518" s="50"/>
    </row>
    <row r="3519" spans="12:20" s="48" customFormat="1" hidden="1">
      <c r="L3519" s="50"/>
      <c r="M3519" s="50"/>
      <c r="N3519" s="50"/>
      <c r="T3519" s="50"/>
    </row>
    <row r="3520" spans="12:20" s="48" customFormat="1" hidden="1">
      <c r="L3520" s="50"/>
      <c r="M3520" s="50"/>
      <c r="N3520" s="50"/>
      <c r="T3520" s="50"/>
    </row>
    <row r="3521" spans="12:20" s="48" customFormat="1" hidden="1">
      <c r="L3521" s="50"/>
      <c r="M3521" s="50"/>
      <c r="N3521" s="50"/>
      <c r="T3521" s="50"/>
    </row>
    <row r="3522" spans="12:20" s="48" customFormat="1" hidden="1">
      <c r="L3522" s="50"/>
      <c r="M3522" s="50"/>
      <c r="N3522" s="50"/>
      <c r="T3522" s="50"/>
    </row>
    <row r="3523" spans="12:20" s="48" customFormat="1" hidden="1">
      <c r="L3523" s="50"/>
      <c r="M3523" s="50"/>
      <c r="N3523" s="50"/>
      <c r="T3523" s="50"/>
    </row>
    <row r="3524" spans="12:20" s="48" customFormat="1" hidden="1">
      <c r="L3524" s="50"/>
      <c r="M3524" s="50"/>
      <c r="N3524" s="50"/>
      <c r="T3524" s="50"/>
    </row>
    <row r="3525" spans="12:20" s="48" customFormat="1" hidden="1">
      <c r="L3525" s="50"/>
      <c r="M3525" s="50"/>
      <c r="N3525" s="50"/>
      <c r="T3525" s="50"/>
    </row>
    <row r="3526" spans="12:20" s="48" customFormat="1" hidden="1">
      <c r="L3526" s="50"/>
      <c r="M3526" s="50"/>
      <c r="N3526" s="50"/>
      <c r="T3526" s="50"/>
    </row>
    <row r="3527" spans="12:20" s="48" customFormat="1" hidden="1">
      <c r="L3527" s="50"/>
      <c r="M3527" s="50"/>
      <c r="N3527" s="50"/>
      <c r="T3527" s="50"/>
    </row>
    <row r="3528" spans="12:20" s="48" customFormat="1" hidden="1">
      <c r="L3528" s="50"/>
      <c r="M3528" s="50"/>
      <c r="N3528" s="50"/>
      <c r="T3528" s="50"/>
    </row>
    <row r="3529" spans="12:20" s="48" customFormat="1" hidden="1">
      <c r="L3529" s="50"/>
      <c r="M3529" s="50"/>
      <c r="N3529" s="50"/>
      <c r="T3529" s="50"/>
    </row>
    <row r="3530" spans="12:20" s="48" customFormat="1" hidden="1">
      <c r="L3530" s="50"/>
      <c r="M3530" s="50"/>
      <c r="N3530" s="50"/>
      <c r="T3530" s="50"/>
    </row>
    <row r="3531" spans="12:20" s="48" customFormat="1" hidden="1">
      <c r="L3531" s="50"/>
      <c r="M3531" s="50"/>
      <c r="N3531" s="50"/>
      <c r="T3531" s="50"/>
    </row>
    <row r="3532" spans="12:20" s="48" customFormat="1" hidden="1">
      <c r="L3532" s="50"/>
      <c r="M3532" s="50"/>
      <c r="N3532" s="50"/>
      <c r="T3532" s="50"/>
    </row>
    <row r="3533" spans="12:20" s="48" customFormat="1" hidden="1">
      <c r="L3533" s="50"/>
      <c r="M3533" s="50"/>
      <c r="N3533" s="50"/>
      <c r="T3533" s="50"/>
    </row>
    <row r="3534" spans="12:20" s="48" customFormat="1" hidden="1">
      <c r="L3534" s="50"/>
      <c r="M3534" s="50"/>
      <c r="N3534" s="50"/>
      <c r="T3534" s="50"/>
    </row>
    <row r="3535" spans="12:20" s="48" customFormat="1" hidden="1">
      <c r="L3535" s="50"/>
      <c r="M3535" s="50"/>
      <c r="N3535" s="50"/>
      <c r="T3535" s="50"/>
    </row>
    <row r="3536" spans="12:20" s="48" customFormat="1" hidden="1">
      <c r="L3536" s="50"/>
      <c r="M3536" s="50"/>
      <c r="N3536" s="50"/>
      <c r="T3536" s="50"/>
    </row>
    <row r="3537" spans="12:20" s="48" customFormat="1" hidden="1">
      <c r="L3537" s="50"/>
      <c r="M3537" s="50"/>
      <c r="N3537" s="50"/>
      <c r="T3537" s="50"/>
    </row>
    <row r="3538" spans="12:20" s="48" customFormat="1" hidden="1">
      <c r="L3538" s="50"/>
      <c r="M3538" s="50"/>
      <c r="N3538" s="50"/>
      <c r="T3538" s="50"/>
    </row>
    <row r="3539" spans="12:20" s="48" customFormat="1" hidden="1">
      <c r="L3539" s="50"/>
      <c r="M3539" s="50"/>
      <c r="N3539" s="50"/>
      <c r="T3539" s="50"/>
    </row>
    <row r="3540" spans="12:20" s="48" customFormat="1" hidden="1">
      <c r="L3540" s="50"/>
      <c r="M3540" s="50"/>
      <c r="N3540" s="50"/>
      <c r="T3540" s="50"/>
    </row>
    <row r="3541" spans="12:20" s="48" customFormat="1" hidden="1">
      <c r="L3541" s="50"/>
      <c r="M3541" s="50"/>
      <c r="N3541" s="50"/>
      <c r="T3541" s="50"/>
    </row>
    <row r="3542" spans="12:20" s="48" customFormat="1" hidden="1">
      <c r="L3542" s="50"/>
      <c r="M3542" s="50"/>
      <c r="N3542" s="50"/>
      <c r="T3542" s="50"/>
    </row>
    <row r="3543" spans="12:20" s="48" customFormat="1" hidden="1">
      <c r="L3543" s="50"/>
      <c r="M3543" s="50"/>
      <c r="N3543" s="50"/>
      <c r="T3543" s="50"/>
    </row>
    <row r="3544" spans="12:20" s="48" customFormat="1" hidden="1">
      <c r="L3544" s="50"/>
      <c r="M3544" s="50"/>
      <c r="N3544" s="50"/>
      <c r="T3544" s="50"/>
    </row>
    <row r="3545" spans="12:20" s="48" customFormat="1" hidden="1">
      <c r="L3545" s="50"/>
      <c r="M3545" s="50"/>
      <c r="N3545" s="50"/>
      <c r="T3545" s="50"/>
    </row>
    <row r="3546" spans="12:20" s="48" customFormat="1" hidden="1">
      <c r="L3546" s="50"/>
      <c r="M3546" s="50"/>
      <c r="N3546" s="50"/>
      <c r="T3546" s="50"/>
    </row>
    <row r="3547" spans="12:20" s="48" customFormat="1" hidden="1">
      <c r="L3547" s="50"/>
      <c r="M3547" s="50"/>
      <c r="N3547" s="50"/>
      <c r="T3547" s="50"/>
    </row>
    <row r="3548" spans="12:20" s="48" customFormat="1" hidden="1">
      <c r="L3548" s="50"/>
      <c r="M3548" s="50"/>
      <c r="N3548" s="50"/>
      <c r="T3548" s="50"/>
    </row>
    <row r="3549" spans="12:20" s="48" customFormat="1" hidden="1">
      <c r="L3549" s="50"/>
      <c r="M3549" s="50"/>
      <c r="N3549" s="50"/>
      <c r="T3549" s="50"/>
    </row>
    <row r="3550" spans="12:20" s="48" customFormat="1" hidden="1">
      <c r="L3550" s="50"/>
      <c r="M3550" s="50"/>
      <c r="N3550" s="50"/>
      <c r="T3550" s="50"/>
    </row>
    <row r="3551" spans="12:20" s="48" customFormat="1" hidden="1">
      <c r="L3551" s="50"/>
      <c r="M3551" s="50"/>
      <c r="N3551" s="50"/>
      <c r="T3551" s="50"/>
    </row>
    <row r="3552" spans="12:20" s="48" customFormat="1" hidden="1">
      <c r="L3552" s="50"/>
      <c r="M3552" s="50"/>
      <c r="N3552" s="50"/>
      <c r="T3552" s="50"/>
    </row>
    <row r="3553" spans="12:20" s="48" customFormat="1" hidden="1">
      <c r="L3553" s="50"/>
      <c r="M3553" s="50"/>
      <c r="N3553" s="50"/>
      <c r="T3553" s="50"/>
    </row>
    <row r="3554" spans="12:20" s="48" customFormat="1" hidden="1">
      <c r="L3554" s="50"/>
      <c r="M3554" s="50"/>
      <c r="N3554" s="50"/>
      <c r="T3554" s="50"/>
    </row>
    <row r="3555" spans="12:20" s="48" customFormat="1" hidden="1">
      <c r="L3555" s="50"/>
      <c r="M3555" s="50"/>
      <c r="N3555" s="50"/>
      <c r="T3555" s="50"/>
    </row>
    <row r="3556" spans="12:20" s="48" customFormat="1" hidden="1">
      <c r="L3556" s="50"/>
      <c r="M3556" s="50"/>
      <c r="N3556" s="50"/>
      <c r="T3556" s="50"/>
    </row>
    <row r="3557" spans="12:20" s="48" customFormat="1" hidden="1">
      <c r="L3557" s="50"/>
      <c r="M3557" s="50"/>
      <c r="N3557" s="50"/>
      <c r="T3557" s="50"/>
    </row>
    <row r="3558" spans="12:20" s="48" customFormat="1" hidden="1">
      <c r="L3558" s="50"/>
      <c r="M3558" s="50"/>
      <c r="N3558" s="50"/>
      <c r="T3558" s="50"/>
    </row>
    <row r="3559" spans="12:20" s="48" customFormat="1" hidden="1">
      <c r="L3559" s="50"/>
      <c r="M3559" s="50"/>
      <c r="N3559" s="50"/>
      <c r="T3559" s="50"/>
    </row>
    <row r="3560" spans="12:20" s="48" customFormat="1" hidden="1">
      <c r="L3560" s="50"/>
      <c r="M3560" s="50"/>
      <c r="N3560" s="50"/>
      <c r="T3560" s="50"/>
    </row>
    <row r="3561" spans="12:20" s="48" customFormat="1" hidden="1">
      <c r="L3561" s="50"/>
      <c r="M3561" s="50"/>
      <c r="N3561" s="50"/>
      <c r="T3561" s="50"/>
    </row>
    <row r="3562" spans="12:20" s="48" customFormat="1" hidden="1">
      <c r="L3562" s="50"/>
      <c r="M3562" s="50"/>
      <c r="N3562" s="50"/>
      <c r="T3562" s="50"/>
    </row>
    <row r="3563" spans="12:20" s="48" customFormat="1" hidden="1">
      <c r="L3563" s="50"/>
      <c r="M3563" s="50"/>
      <c r="N3563" s="50"/>
      <c r="T3563" s="50"/>
    </row>
    <row r="3564" spans="12:20" s="48" customFormat="1" hidden="1">
      <c r="L3564" s="50"/>
      <c r="M3564" s="50"/>
      <c r="N3564" s="50"/>
      <c r="T3564" s="50"/>
    </row>
    <row r="3565" spans="12:20" s="48" customFormat="1" hidden="1">
      <c r="L3565" s="50"/>
      <c r="M3565" s="50"/>
      <c r="N3565" s="50"/>
      <c r="T3565" s="50"/>
    </row>
    <row r="3566" spans="12:20" s="48" customFormat="1" hidden="1">
      <c r="L3566" s="50"/>
      <c r="M3566" s="50"/>
      <c r="N3566" s="50"/>
      <c r="T3566" s="50"/>
    </row>
    <row r="3567" spans="12:20" s="48" customFormat="1" hidden="1">
      <c r="L3567" s="50"/>
      <c r="M3567" s="50"/>
      <c r="N3567" s="50"/>
      <c r="T3567" s="50"/>
    </row>
    <row r="3568" spans="12:20" s="48" customFormat="1" hidden="1">
      <c r="L3568" s="50"/>
      <c r="M3568" s="50"/>
      <c r="N3568" s="50"/>
      <c r="T3568" s="50"/>
    </row>
    <row r="3569" spans="12:20" s="48" customFormat="1" hidden="1">
      <c r="L3569" s="50"/>
      <c r="M3569" s="50"/>
      <c r="N3569" s="50"/>
      <c r="T3569" s="50"/>
    </row>
    <row r="3570" spans="12:20" s="48" customFormat="1" hidden="1">
      <c r="L3570" s="50"/>
      <c r="M3570" s="50"/>
      <c r="N3570" s="50"/>
      <c r="T3570" s="50"/>
    </row>
    <row r="3571" spans="12:20" s="48" customFormat="1" hidden="1">
      <c r="L3571" s="50"/>
      <c r="M3571" s="50"/>
      <c r="N3571" s="50"/>
      <c r="T3571" s="50"/>
    </row>
    <row r="3572" spans="12:20" s="48" customFormat="1" hidden="1">
      <c r="L3572" s="50"/>
      <c r="M3572" s="50"/>
      <c r="N3572" s="50"/>
      <c r="T3572" s="50"/>
    </row>
    <row r="3573" spans="12:20" s="48" customFormat="1" hidden="1">
      <c r="L3573" s="50"/>
      <c r="M3573" s="50"/>
      <c r="N3573" s="50"/>
      <c r="T3573" s="50"/>
    </row>
    <row r="3574" spans="12:20" s="48" customFormat="1" hidden="1">
      <c r="L3574" s="50"/>
      <c r="M3574" s="50"/>
      <c r="N3574" s="50"/>
      <c r="T3574" s="50"/>
    </row>
    <row r="3575" spans="12:20" s="48" customFormat="1" hidden="1">
      <c r="L3575" s="50"/>
      <c r="M3575" s="50"/>
      <c r="N3575" s="50"/>
      <c r="T3575" s="50"/>
    </row>
    <row r="3576" spans="12:20" s="48" customFormat="1" hidden="1">
      <c r="L3576" s="50"/>
      <c r="M3576" s="50"/>
      <c r="N3576" s="50"/>
      <c r="T3576" s="50"/>
    </row>
    <row r="3577" spans="12:20" s="48" customFormat="1" hidden="1">
      <c r="L3577" s="50"/>
      <c r="M3577" s="50"/>
      <c r="N3577" s="50"/>
      <c r="T3577" s="50"/>
    </row>
    <row r="3578" spans="12:20" s="48" customFormat="1" hidden="1">
      <c r="L3578" s="50"/>
      <c r="M3578" s="50"/>
      <c r="N3578" s="50"/>
      <c r="T3578" s="50"/>
    </row>
    <row r="3579" spans="12:20" s="48" customFormat="1" hidden="1">
      <c r="L3579" s="50"/>
      <c r="M3579" s="50"/>
      <c r="N3579" s="50"/>
      <c r="T3579" s="50"/>
    </row>
    <row r="3580" spans="12:20" s="48" customFormat="1" hidden="1">
      <c r="L3580" s="50"/>
      <c r="M3580" s="50"/>
      <c r="N3580" s="50"/>
      <c r="T3580" s="50"/>
    </row>
    <row r="3581" spans="12:20" s="48" customFormat="1" hidden="1">
      <c r="L3581" s="50"/>
      <c r="M3581" s="50"/>
      <c r="N3581" s="50"/>
      <c r="T3581" s="50"/>
    </row>
    <row r="3582" spans="12:20" s="48" customFormat="1" hidden="1">
      <c r="L3582" s="50"/>
      <c r="M3582" s="50"/>
      <c r="N3582" s="50"/>
      <c r="T3582" s="50"/>
    </row>
    <row r="3583" spans="12:20" s="48" customFormat="1" hidden="1">
      <c r="L3583" s="50"/>
      <c r="M3583" s="50"/>
      <c r="N3583" s="50"/>
      <c r="T3583" s="50"/>
    </row>
    <row r="3584" spans="12:20" s="48" customFormat="1" hidden="1">
      <c r="L3584" s="50"/>
      <c r="M3584" s="50"/>
      <c r="N3584" s="50"/>
      <c r="T3584" s="50"/>
    </row>
    <row r="3585" spans="12:20" s="48" customFormat="1" hidden="1">
      <c r="L3585" s="50"/>
      <c r="M3585" s="50"/>
      <c r="N3585" s="50"/>
      <c r="T3585" s="50"/>
    </row>
    <row r="3586" spans="12:20" s="48" customFormat="1" hidden="1">
      <c r="L3586" s="50"/>
      <c r="M3586" s="50"/>
      <c r="N3586" s="50"/>
      <c r="T3586" s="50"/>
    </row>
    <row r="3587" spans="12:20" s="48" customFormat="1" hidden="1">
      <c r="L3587" s="50"/>
      <c r="M3587" s="50"/>
      <c r="N3587" s="50"/>
      <c r="T3587" s="50"/>
    </row>
    <row r="3588" spans="12:20" s="48" customFormat="1" hidden="1">
      <c r="L3588" s="50"/>
      <c r="M3588" s="50"/>
      <c r="N3588" s="50"/>
      <c r="T3588" s="50"/>
    </row>
    <row r="3589" spans="12:20" s="48" customFormat="1" hidden="1">
      <c r="L3589" s="50"/>
      <c r="M3589" s="50"/>
      <c r="N3589" s="50"/>
      <c r="T3589" s="50"/>
    </row>
    <row r="3590" spans="12:20" s="48" customFormat="1" hidden="1">
      <c r="L3590" s="50"/>
      <c r="M3590" s="50"/>
      <c r="N3590" s="50"/>
      <c r="T3590" s="50"/>
    </row>
    <row r="3591" spans="12:20" s="48" customFormat="1" hidden="1">
      <c r="L3591" s="50"/>
      <c r="M3591" s="50"/>
      <c r="N3591" s="50"/>
      <c r="T3591" s="50"/>
    </row>
    <row r="3592" spans="12:20" s="48" customFormat="1" hidden="1">
      <c r="L3592" s="50"/>
      <c r="M3592" s="50"/>
      <c r="N3592" s="50"/>
      <c r="T3592" s="50"/>
    </row>
    <row r="3593" spans="12:20" s="48" customFormat="1" hidden="1">
      <c r="L3593" s="50"/>
      <c r="M3593" s="50"/>
      <c r="N3593" s="50"/>
      <c r="T3593" s="50"/>
    </row>
    <row r="3594" spans="12:20" s="48" customFormat="1" hidden="1">
      <c r="L3594" s="50"/>
      <c r="M3594" s="50"/>
      <c r="N3594" s="50"/>
      <c r="T3594" s="50"/>
    </row>
    <row r="3595" spans="12:20" s="48" customFormat="1" hidden="1">
      <c r="L3595" s="50"/>
      <c r="M3595" s="50"/>
      <c r="N3595" s="50"/>
      <c r="T3595" s="50"/>
    </row>
    <row r="3596" spans="12:20" s="48" customFormat="1" hidden="1">
      <c r="L3596" s="50"/>
      <c r="M3596" s="50"/>
      <c r="N3596" s="50"/>
      <c r="T3596" s="50"/>
    </row>
    <row r="3597" spans="12:20" s="48" customFormat="1" hidden="1">
      <c r="L3597" s="50"/>
      <c r="M3597" s="50"/>
      <c r="N3597" s="50"/>
      <c r="T3597" s="50"/>
    </row>
    <row r="3598" spans="12:20" s="48" customFormat="1" hidden="1">
      <c r="L3598" s="50"/>
      <c r="M3598" s="50"/>
      <c r="N3598" s="50"/>
      <c r="T3598" s="50"/>
    </row>
    <row r="3599" spans="12:20" s="48" customFormat="1" hidden="1">
      <c r="L3599" s="50"/>
      <c r="M3599" s="50"/>
      <c r="N3599" s="50"/>
      <c r="T3599" s="50"/>
    </row>
    <row r="3600" spans="12:20" s="48" customFormat="1" hidden="1">
      <c r="L3600" s="50"/>
      <c r="M3600" s="50"/>
      <c r="N3600" s="50"/>
      <c r="T3600" s="50"/>
    </row>
    <row r="3601" spans="12:20" s="48" customFormat="1" hidden="1">
      <c r="L3601" s="50"/>
      <c r="M3601" s="50"/>
      <c r="N3601" s="50"/>
      <c r="T3601" s="50"/>
    </row>
    <row r="3602" spans="12:20" s="48" customFormat="1" hidden="1">
      <c r="L3602" s="50"/>
      <c r="M3602" s="50"/>
      <c r="N3602" s="50"/>
      <c r="T3602" s="50"/>
    </row>
    <row r="3603" spans="12:20" s="48" customFormat="1" hidden="1">
      <c r="L3603" s="50"/>
      <c r="M3603" s="50"/>
      <c r="N3603" s="50"/>
      <c r="T3603" s="50"/>
    </row>
    <row r="3604" spans="12:20" s="48" customFormat="1" hidden="1">
      <c r="L3604" s="50"/>
      <c r="M3604" s="50"/>
      <c r="N3604" s="50"/>
      <c r="T3604" s="50"/>
    </row>
    <row r="3605" spans="12:20" s="48" customFormat="1" hidden="1">
      <c r="L3605" s="50"/>
      <c r="M3605" s="50"/>
      <c r="N3605" s="50"/>
      <c r="T3605" s="50"/>
    </row>
    <row r="3606" spans="12:20" s="48" customFormat="1" hidden="1">
      <c r="L3606" s="50"/>
      <c r="M3606" s="50"/>
      <c r="N3606" s="50"/>
      <c r="T3606" s="50"/>
    </row>
    <row r="3607" spans="12:20" s="48" customFormat="1" hidden="1">
      <c r="L3607" s="50"/>
      <c r="M3607" s="50"/>
      <c r="N3607" s="50"/>
      <c r="T3607" s="50"/>
    </row>
    <row r="3608" spans="12:20" s="48" customFormat="1" hidden="1">
      <c r="L3608" s="50"/>
      <c r="M3608" s="50"/>
      <c r="N3608" s="50"/>
      <c r="T3608" s="50"/>
    </row>
    <row r="3609" spans="12:20" s="48" customFormat="1" hidden="1">
      <c r="L3609" s="50"/>
      <c r="M3609" s="50"/>
      <c r="N3609" s="50"/>
      <c r="T3609" s="50"/>
    </row>
    <row r="3610" spans="12:20" s="48" customFormat="1" hidden="1">
      <c r="L3610" s="50"/>
      <c r="M3610" s="50"/>
      <c r="N3610" s="50"/>
      <c r="T3610" s="50"/>
    </row>
    <row r="3611" spans="12:20" s="48" customFormat="1" hidden="1">
      <c r="L3611" s="50"/>
      <c r="M3611" s="50"/>
      <c r="N3611" s="50"/>
      <c r="T3611" s="50"/>
    </row>
    <row r="3612" spans="12:20" s="48" customFormat="1" hidden="1">
      <c r="L3612" s="50"/>
      <c r="M3612" s="50"/>
      <c r="N3612" s="50"/>
      <c r="T3612" s="50"/>
    </row>
    <row r="3613" spans="12:20" s="48" customFormat="1" hidden="1">
      <c r="L3613" s="50"/>
      <c r="M3613" s="50"/>
      <c r="N3613" s="50"/>
      <c r="T3613" s="50"/>
    </row>
    <row r="3614" spans="12:20" s="48" customFormat="1" hidden="1">
      <c r="L3614" s="50"/>
      <c r="M3614" s="50"/>
      <c r="N3614" s="50"/>
      <c r="T3614" s="50"/>
    </row>
    <row r="3615" spans="12:20" s="48" customFormat="1" hidden="1">
      <c r="L3615" s="50"/>
      <c r="M3615" s="50"/>
      <c r="N3615" s="50"/>
      <c r="T3615" s="50"/>
    </row>
    <row r="3616" spans="12:20" s="48" customFormat="1" hidden="1">
      <c r="L3616" s="50"/>
      <c r="M3616" s="50"/>
      <c r="N3616" s="50"/>
      <c r="T3616" s="50"/>
    </row>
    <row r="3617" spans="12:20" s="48" customFormat="1" hidden="1">
      <c r="L3617" s="50"/>
      <c r="M3617" s="50"/>
      <c r="N3617" s="50"/>
      <c r="T3617" s="50"/>
    </row>
    <row r="3618" spans="12:20" s="48" customFormat="1" hidden="1">
      <c r="L3618" s="50"/>
      <c r="M3618" s="50"/>
      <c r="N3618" s="50"/>
      <c r="T3618" s="50"/>
    </row>
    <row r="3619" spans="12:20" s="48" customFormat="1" hidden="1">
      <c r="L3619" s="50"/>
      <c r="M3619" s="50"/>
      <c r="N3619" s="50"/>
      <c r="T3619" s="50"/>
    </row>
    <row r="3620" spans="12:20" s="48" customFormat="1" hidden="1">
      <c r="L3620" s="50"/>
      <c r="M3620" s="50"/>
      <c r="N3620" s="50"/>
      <c r="T3620" s="50"/>
    </row>
    <row r="3621" spans="12:20" s="48" customFormat="1" hidden="1">
      <c r="L3621" s="50"/>
      <c r="M3621" s="50"/>
      <c r="N3621" s="50"/>
      <c r="T3621" s="50"/>
    </row>
    <row r="3622" spans="12:20" s="48" customFormat="1" hidden="1">
      <c r="L3622" s="50"/>
      <c r="M3622" s="50"/>
      <c r="N3622" s="50"/>
      <c r="T3622" s="50"/>
    </row>
    <row r="3623" spans="12:20" s="48" customFormat="1" hidden="1">
      <c r="L3623" s="50"/>
      <c r="M3623" s="50"/>
      <c r="N3623" s="50"/>
      <c r="T3623" s="50"/>
    </row>
    <row r="3624" spans="12:20" s="48" customFormat="1" hidden="1">
      <c r="L3624" s="50"/>
      <c r="M3624" s="50"/>
      <c r="N3624" s="50"/>
      <c r="T3624" s="50"/>
    </row>
    <row r="3625" spans="12:20" s="48" customFormat="1" hidden="1">
      <c r="L3625" s="50"/>
      <c r="M3625" s="50"/>
      <c r="N3625" s="50"/>
      <c r="T3625" s="50"/>
    </row>
    <row r="3626" spans="12:20" s="48" customFormat="1" hidden="1">
      <c r="L3626" s="50"/>
      <c r="M3626" s="50"/>
      <c r="N3626" s="50"/>
      <c r="T3626" s="50"/>
    </row>
    <row r="3627" spans="12:20" s="48" customFormat="1" hidden="1">
      <c r="L3627" s="50"/>
      <c r="M3627" s="50"/>
      <c r="N3627" s="50"/>
      <c r="T3627" s="50"/>
    </row>
    <row r="3628" spans="12:20" s="48" customFormat="1" hidden="1">
      <c r="L3628" s="50"/>
      <c r="M3628" s="50"/>
      <c r="N3628" s="50"/>
      <c r="T3628" s="50"/>
    </row>
    <row r="3629" spans="12:20" s="48" customFormat="1" hidden="1">
      <c r="L3629" s="50"/>
      <c r="M3629" s="50"/>
      <c r="N3629" s="50"/>
      <c r="T3629" s="50"/>
    </row>
    <row r="3630" spans="12:20" s="48" customFormat="1" hidden="1">
      <c r="L3630" s="50"/>
      <c r="M3630" s="50"/>
      <c r="N3630" s="50"/>
      <c r="T3630" s="50"/>
    </row>
    <row r="3631" spans="12:20" s="48" customFormat="1" hidden="1">
      <c r="L3631" s="50"/>
      <c r="M3631" s="50"/>
      <c r="N3631" s="50"/>
      <c r="T3631" s="50"/>
    </row>
    <row r="3632" spans="12:20" s="48" customFormat="1" hidden="1">
      <c r="L3632" s="50"/>
      <c r="M3632" s="50"/>
      <c r="N3632" s="50"/>
      <c r="T3632" s="50"/>
    </row>
    <row r="3633" spans="12:20" s="48" customFormat="1" hidden="1">
      <c r="L3633" s="50"/>
      <c r="M3633" s="50"/>
      <c r="N3633" s="50"/>
      <c r="T3633" s="50"/>
    </row>
    <row r="3634" spans="12:20" s="48" customFormat="1" hidden="1">
      <c r="L3634" s="50"/>
      <c r="M3634" s="50"/>
      <c r="N3634" s="50"/>
      <c r="T3634" s="50"/>
    </row>
    <row r="3635" spans="12:20" s="48" customFormat="1" hidden="1">
      <c r="L3635" s="50"/>
      <c r="M3635" s="50"/>
      <c r="N3635" s="50"/>
      <c r="T3635" s="50"/>
    </row>
    <row r="3636" spans="12:20" s="48" customFormat="1" hidden="1">
      <c r="L3636" s="50"/>
      <c r="M3636" s="50"/>
      <c r="N3636" s="50"/>
      <c r="T3636" s="50"/>
    </row>
    <row r="3637" spans="12:20" s="48" customFormat="1" hidden="1">
      <c r="L3637" s="50"/>
      <c r="M3637" s="50"/>
      <c r="N3637" s="50"/>
      <c r="T3637" s="50"/>
    </row>
    <row r="3638" spans="12:20" s="48" customFormat="1" hidden="1">
      <c r="L3638" s="50"/>
      <c r="M3638" s="50"/>
      <c r="N3638" s="50"/>
      <c r="T3638" s="50"/>
    </row>
    <row r="3639" spans="12:20" s="48" customFormat="1" hidden="1">
      <c r="L3639" s="50"/>
      <c r="M3639" s="50"/>
      <c r="N3639" s="50"/>
      <c r="T3639" s="50"/>
    </row>
    <row r="3640" spans="12:20" s="48" customFormat="1" hidden="1">
      <c r="L3640" s="50"/>
      <c r="M3640" s="50"/>
      <c r="N3640" s="50"/>
      <c r="T3640" s="50"/>
    </row>
    <row r="3641" spans="12:20" s="48" customFormat="1" hidden="1">
      <c r="L3641" s="50"/>
      <c r="M3641" s="50"/>
      <c r="N3641" s="50"/>
      <c r="T3641" s="50"/>
    </row>
    <row r="3642" spans="12:20" s="48" customFormat="1" hidden="1">
      <c r="L3642" s="50"/>
      <c r="M3642" s="50"/>
      <c r="N3642" s="50"/>
      <c r="T3642" s="50"/>
    </row>
    <row r="3643" spans="12:20" s="48" customFormat="1" hidden="1">
      <c r="L3643" s="50"/>
      <c r="M3643" s="50"/>
      <c r="N3643" s="50"/>
      <c r="T3643" s="50"/>
    </row>
    <row r="3644" spans="12:20" s="48" customFormat="1" hidden="1">
      <c r="L3644" s="50"/>
      <c r="M3644" s="50"/>
      <c r="N3644" s="50"/>
      <c r="T3644" s="50"/>
    </row>
    <row r="3645" spans="12:20" s="48" customFormat="1" hidden="1">
      <c r="L3645" s="50"/>
      <c r="M3645" s="50"/>
      <c r="N3645" s="50"/>
      <c r="T3645" s="50"/>
    </row>
    <row r="3646" spans="12:20" s="48" customFormat="1" hidden="1">
      <c r="L3646" s="50"/>
      <c r="M3646" s="50"/>
      <c r="N3646" s="50"/>
      <c r="T3646" s="50"/>
    </row>
    <row r="3647" spans="12:20" s="48" customFormat="1" hidden="1">
      <c r="L3647" s="50"/>
      <c r="M3647" s="50"/>
      <c r="N3647" s="50"/>
      <c r="T3647" s="50"/>
    </row>
    <row r="3648" spans="12:20" s="48" customFormat="1" hidden="1">
      <c r="L3648" s="50"/>
      <c r="M3648" s="50"/>
      <c r="N3648" s="50"/>
      <c r="T3648" s="50"/>
    </row>
    <row r="3649" spans="12:20" s="48" customFormat="1" hidden="1">
      <c r="L3649" s="50"/>
      <c r="M3649" s="50"/>
      <c r="N3649" s="50"/>
      <c r="T3649" s="50"/>
    </row>
    <row r="3650" spans="12:20" s="48" customFormat="1" hidden="1">
      <c r="L3650" s="50"/>
      <c r="M3650" s="50"/>
      <c r="N3650" s="50"/>
      <c r="T3650" s="50"/>
    </row>
    <row r="3651" spans="12:20" s="48" customFormat="1" hidden="1">
      <c r="L3651" s="50"/>
      <c r="M3651" s="50"/>
      <c r="N3651" s="50"/>
      <c r="T3651" s="50"/>
    </row>
    <row r="3652" spans="12:20" s="48" customFormat="1" hidden="1">
      <c r="L3652" s="50"/>
      <c r="M3652" s="50"/>
      <c r="N3652" s="50"/>
      <c r="T3652" s="50"/>
    </row>
    <row r="3653" spans="12:20" s="48" customFormat="1" hidden="1">
      <c r="L3653" s="50"/>
      <c r="M3653" s="50"/>
      <c r="N3653" s="50"/>
      <c r="T3653" s="50"/>
    </row>
    <row r="3654" spans="12:20" s="48" customFormat="1" hidden="1">
      <c r="L3654" s="50"/>
      <c r="M3654" s="50"/>
      <c r="N3654" s="50"/>
      <c r="T3654" s="50"/>
    </row>
    <row r="3655" spans="12:20" s="48" customFormat="1" hidden="1">
      <c r="L3655" s="50"/>
      <c r="M3655" s="50"/>
      <c r="N3655" s="50"/>
      <c r="T3655" s="50"/>
    </row>
    <row r="3656" spans="12:20" s="48" customFormat="1" hidden="1">
      <c r="L3656" s="50"/>
      <c r="M3656" s="50"/>
      <c r="N3656" s="50"/>
      <c r="T3656" s="50"/>
    </row>
    <row r="3657" spans="12:20" s="48" customFormat="1" hidden="1">
      <c r="L3657" s="50"/>
      <c r="M3657" s="50"/>
      <c r="N3657" s="50"/>
      <c r="T3657" s="50"/>
    </row>
    <row r="3658" spans="12:20" s="48" customFormat="1" hidden="1">
      <c r="L3658" s="50"/>
      <c r="M3658" s="50"/>
      <c r="N3658" s="50"/>
      <c r="T3658" s="50"/>
    </row>
    <row r="3659" spans="12:20" s="48" customFormat="1" hidden="1">
      <c r="L3659" s="50"/>
      <c r="M3659" s="50"/>
      <c r="N3659" s="50"/>
      <c r="T3659" s="50"/>
    </row>
    <row r="3660" spans="12:20" s="48" customFormat="1" hidden="1">
      <c r="L3660" s="50"/>
      <c r="M3660" s="50"/>
      <c r="N3660" s="50"/>
      <c r="T3660" s="50"/>
    </row>
    <row r="3661" spans="12:20" s="48" customFormat="1" hidden="1">
      <c r="L3661" s="50"/>
      <c r="M3661" s="50"/>
      <c r="N3661" s="50"/>
      <c r="T3661" s="50"/>
    </row>
    <row r="3662" spans="12:20" s="48" customFormat="1" hidden="1">
      <c r="L3662" s="50"/>
      <c r="M3662" s="50"/>
      <c r="N3662" s="50"/>
      <c r="T3662" s="50"/>
    </row>
    <row r="3663" spans="12:20" s="48" customFormat="1" hidden="1">
      <c r="L3663" s="50"/>
      <c r="M3663" s="50"/>
      <c r="N3663" s="50"/>
      <c r="T3663" s="50"/>
    </row>
    <row r="3664" spans="12:20" s="48" customFormat="1" hidden="1">
      <c r="L3664" s="50"/>
      <c r="M3664" s="50"/>
      <c r="N3664" s="50"/>
      <c r="T3664" s="50"/>
    </row>
    <row r="3665" spans="12:20" s="48" customFormat="1" hidden="1">
      <c r="L3665" s="50"/>
      <c r="M3665" s="50"/>
      <c r="N3665" s="50"/>
      <c r="T3665" s="50"/>
    </row>
    <row r="3666" spans="12:20" s="48" customFormat="1" hidden="1">
      <c r="L3666" s="50"/>
      <c r="M3666" s="50"/>
      <c r="N3666" s="50"/>
      <c r="T3666" s="50"/>
    </row>
    <row r="3667" spans="12:20" s="48" customFormat="1" hidden="1">
      <c r="L3667" s="50"/>
      <c r="M3667" s="50"/>
      <c r="N3667" s="50"/>
      <c r="T3667" s="50"/>
    </row>
    <row r="3668" spans="12:20" s="48" customFormat="1" hidden="1">
      <c r="L3668" s="50"/>
      <c r="M3668" s="50"/>
      <c r="N3668" s="50"/>
      <c r="T3668" s="50"/>
    </row>
    <row r="3669" spans="12:20" s="48" customFormat="1" hidden="1">
      <c r="L3669" s="50"/>
      <c r="M3669" s="50"/>
      <c r="N3669" s="50"/>
      <c r="T3669" s="50"/>
    </row>
    <row r="3670" spans="12:20" s="48" customFormat="1" hidden="1">
      <c r="L3670" s="50"/>
      <c r="M3670" s="50"/>
      <c r="N3670" s="50"/>
      <c r="T3670" s="50"/>
    </row>
    <row r="3671" spans="12:20" s="48" customFormat="1" hidden="1">
      <c r="L3671" s="50"/>
      <c r="M3671" s="50"/>
      <c r="N3671" s="50"/>
      <c r="T3671" s="50"/>
    </row>
    <row r="3672" spans="12:20" s="48" customFormat="1" hidden="1">
      <c r="L3672" s="50"/>
      <c r="M3672" s="50"/>
      <c r="N3672" s="50"/>
      <c r="T3672" s="50"/>
    </row>
    <row r="3673" spans="12:20" s="48" customFormat="1" hidden="1">
      <c r="L3673" s="50"/>
      <c r="M3673" s="50"/>
      <c r="N3673" s="50"/>
      <c r="T3673" s="50"/>
    </row>
    <row r="3674" spans="12:20" s="48" customFormat="1" hidden="1">
      <c r="L3674" s="50"/>
      <c r="M3674" s="50"/>
      <c r="N3674" s="50"/>
      <c r="T3674" s="50"/>
    </row>
    <row r="3675" spans="12:20" s="48" customFormat="1" hidden="1">
      <c r="L3675" s="50"/>
      <c r="M3675" s="50"/>
      <c r="N3675" s="50"/>
      <c r="T3675" s="50"/>
    </row>
    <row r="3676" spans="12:20" s="48" customFormat="1" hidden="1">
      <c r="L3676" s="50"/>
      <c r="M3676" s="50"/>
      <c r="N3676" s="50"/>
      <c r="T3676" s="50"/>
    </row>
    <row r="3677" spans="12:20" s="48" customFormat="1" hidden="1">
      <c r="L3677" s="50"/>
      <c r="M3677" s="50"/>
      <c r="N3677" s="50"/>
      <c r="T3677" s="50"/>
    </row>
    <row r="3678" spans="12:20" s="48" customFormat="1" hidden="1">
      <c r="L3678" s="50"/>
      <c r="M3678" s="50"/>
      <c r="N3678" s="50"/>
      <c r="T3678" s="50"/>
    </row>
    <row r="3679" spans="12:20" s="48" customFormat="1" hidden="1">
      <c r="L3679" s="50"/>
      <c r="M3679" s="50"/>
      <c r="N3679" s="50"/>
      <c r="T3679" s="50"/>
    </row>
    <row r="3680" spans="12:20" s="48" customFormat="1" hidden="1">
      <c r="L3680" s="50"/>
      <c r="M3680" s="50"/>
      <c r="N3680" s="50"/>
      <c r="T3680" s="50"/>
    </row>
    <row r="3681" spans="12:20" s="48" customFormat="1" hidden="1">
      <c r="L3681" s="50"/>
      <c r="M3681" s="50"/>
      <c r="N3681" s="50"/>
      <c r="T3681" s="50"/>
    </row>
    <row r="3682" spans="12:20" s="48" customFormat="1" hidden="1">
      <c r="L3682" s="50"/>
      <c r="M3682" s="50"/>
      <c r="N3682" s="50"/>
      <c r="T3682" s="50"/>
    </row>
    <row r="3683" spans="12:20" s="48" customFormat="1" hidden="1">
      <c r="L3683" s="50"/>
      <c r="M3683" s="50"/>
      <c r="N3683" s="50"/>
      <c r="T3683" s="50"/>
    </row>
    <row r="3684" spans="12:20" s="48" customFormat="1" hidden="1">
      <c r="L3684" s="50"/>
      <c r="M3684" s="50"/>
      <c r="N3684" s="50"/>
      <c r="T3684" s="50"/>
    </row>
    <row r="3685" spans="12:20" s="48" customFormat="1" hidden="1">
      <c r="L3685" s="50"/>
      <c r="M3685" s="50"/>
      <c r="N3685" s="50"/>
      <c r="T3685" s="50"/>
    </row>
    <row r="3686" spans="12:20" s="48" customFormat="1" hidden="1">
      <c r="L3686" s="50"/>
      <c r="M3686" s="50"/>
      <c r="N3686" s="50"/>
      <c r="T3686" s="50"/>
    </row>
    <row r="3687" spans="12:20" s="48" customFormat="1" hidden="1">
      <c r="L3687" s="50"/>
      <c r="M3687" s="50"/>
      <c r="N3687" s="50"/>
      <c r="T3687" s="50"/>
    </row>
    <row r="3688" spans="12:20" s="48" customFormat="1" hidden="1">
      <c r="L3688" s="50"/>
      <c r="M3688" s="50"/>
      <c r="N3688" s="50"/>
      <c r="T3688" s="50"/>
    </row>
    <row r="3689" spans="12:20" s="48" customFormat="1" hidden="1">
      <c r="L3689" s="50"/>
      <c r="M3689" s="50"/>
      <c r="N3689" s="50"/>
      <c r="T3689" s="50"/>
    </row>
    <row r="3690" spans="12:20" s="48" customFormat="1" hidden="1">
      <c r="L3690" s="50"/>
      <c r="M3690" s="50"/>
      <c r="N3690" s="50"/>
      <c r="T3690" s="50"/>
    </row>
    <row r="3691" spans="12:20" s="48" customFormat="1" hidden="1">
      <c r="L3691" s="50"/>
      <c r="M3691" s="50"/>
      <c r="N3691" s="50"/>
      <c r="T3691" s="50"/>
    </row>
    <row r="3692" spans="12:20" s="48" customFormat="1" hidden="1">
      <c r="L3692" s="50"/>
      <c r="M3692" s="50"/>
      <c r="N3692" s="50"/>
      <c r="T3692" s="50"/>
    </row>
    <row r="3693" spans="12:20" s="48" customFormat="1" hidden="1">
      <c r="L3693" s="50"/>
      <c r="M3693" s="50"/>
      <c r="N3693" s="50"/>
      <c r="T3693" s="50"/>
    </row>
    <row r="3694" spans="12:20" s="48" customFormat="1" hidden="1">
      <c r="L3694" s="50"/>
      <c r="M3694" s="50"/>
      <c r="N3694" s="50"/>
      <c r="T3694" s="50"/>
    </row>
    <row r="3695" spans="12:20" s="48" customFormat="1" hidden="1">
      <c r="L3695" s="50"/>
      <c r="M3695" s="50"/>
      <c r="N3695" s="50"/>
      <c r="T3695" s="50"/>
    </row>
    <row r="3696" spans="12:20" s="48" customFormat="1" hidden="1">
      <c r="L3696" s="50"/>
      <c r="M3696" s="50"/>
      <c r="N3696" s="50"/>
      <c r="T3696" s="50"/>
    </row>
    <row r="3697" spans="12:20" s="48" customFormat="1" hidden="1">
      <c r="L3697" s="50"/>
      <c r="M3697" s="50"/>
      <c r="N3697" s="50"/>
      <c r="T3697" s="50"/>
    </row>
    <row r="3698" spans="12:20" s="48" customFormat="1" hidden="1">
      <c r="L3698" s="50"/>
      <c r="M3698" s="50"/>
      <c r="N3698" s="50"/>
      <c r="T3698" s="50"/>
    </row>
    <row r="3699" spans="12:20" s="48" customFormat="1" hidden="1">
      <c r="L3699" s="50"/>
      <c r="M3699" s="50"/>
      <c r="N3699" s="50"/>
      <c r="T3699" s="50"/>
    </row>
    <row r="3700" spans="12:20" s="48" customFormat="1" hidden="1">
      <c r="L3700" s="50"/>
      <c r="M3700" s="50"/>
      <c r="N3700" s="50"/>
      <c r="T3700" s="50"/>
    </row>
    <row r="3701" spans="12:20" s="48" customFormat="1" hidden="1">
      <c r="L3701" s="50"/>
      <c r="M3701" s="50"/>
      <c r="N3701" s="50"/>
      <c r="T3701" s="50"/>
    </row>
    <row r="3702" spans="12:20" s="48" customFormat="1" hidden="1">
      <c r="L3702" s="50"/>
      <c r="M3702" s="50"/>
      <c r="N3702" s="50"/>
      <c r="T3702" s="50"/>
    </row>
    <row r="3703" spans="12:20" s="48" customFormat="1" hidden="1">
      <c r="L3703" s="50"/>
      <c r="M3703" s="50"/>
      <c r="N3703" s="50"/>
      <c r="T3703" s="50"/>
    </row>
    <row r="3704" spans="12:20" s="48" customFormat="1" hidden="1">
      <c r="L3704" s="50"/>
      <c r="M3704" s="50"/>
      <c r="N3704" s="50"/>
      <c r="T3704" s="50"/>
    </row>
    <row r="3705" spans="12:20" s="48" customFormat="1" hidden="1">
      <c r="L3705" s="50"/>
      <c r="M3705" s="50"/>
      <c r="N3705" s="50"/>
      <c r="T3705" s="50"/>
    </row>
    <row r="3706" spans="12:20" s="48" customFormat="1" hidden="1">
      <c r="L3706" s="50"/>
      <c r="M3706" s="50"/>
      <c r="N3706" s="50"/>
      <c r="T3706" s="50"/>
    </row>
    <row r="3707" spans="12:20" s="48" customFormat="1" hidden="1">
      <c r="L3707" s="50"/>
      <c r="M3707" s="50"/>
      <c r="N3707" s="50"/>
      <c r="T3707" s="50"/>
    </row>
    <row r="3708" spans="12:20" s="48" customFormat="1" hidden="1">
      <c r="L3708" s="50"/>
      <c r="M3708" s="50"/>
      <c r="N3708" s="50"/>
      <c r="T3708" s="50"/>
    </row>
    <row r="3709" spans="12:20" s="48" customFormat="1" hidden="1">
      <c r="L3709" s="50"/>
      <c r="M3709" s="50"/>
      <c r="N3709" s="50"/>
      <c r="T3709" s="50"/>
    </row>
    <row r="3710" spans="12:20" s="48" customFormat="1" hidden="1">
      <c r="L3710" s="50"/>
      <c r="M3710" s="50"/>
      <c r="N3710" s="50"/>
      <c r="T3710" s="50"/>
    </row>
    <row r="3711" spans="12:20" s="48" customFormat="1" hidden="1">
      <c r="L3711" s="50"/>
      <c r="M3711" s="50"/>
      <c r="N3711" s="50"/>
      <c r="T3711" s="50"/>
    </row>
    <row r="3712" spans="12:20" s="48" customFormat="1" hidden="1">
      <c r="L3712" s="50"/>
      <c r="M3712" s="50"/>
      <c r="N3712" s="50"/>
      <c r="T3712" s="50"/>
    </row>
    <row r="3713" spans="12:20" s="48" customFormat="1" hidden="1">
      <c r="L3713" s="50"/>
      <c r="M3713" s="50"/>
      <c r="N3713" s="50"/>
      <c r="T3713" s="50"/>
    </row>
    <row r="3714" spans="12:20" s="48" customFormat="1" hidden="1">
      <c r="L3714" s="50"/>
      <c r="M3714" s="50"/>
      <c r="N3714" s="50"/>
      <c r="T3714" s="50"/>
    </row>
    <row r="3715" spans="12:20" s="48" customFormat="1" hidden="1">
      <c r="L3715" s="50"/>
      <c r="M3715" s="50"/>
      <c r="N3715" s="50"/>
      <c r="T3715" s="50"/>
    </row>
    <row r="3716" spans="12:20" s="48" customFormat="1" hidden="1">
      <c r="L3716" s="50"/>
      <c r="M3716" s="50"/>
      <c r="N3716" s="50"/>
      <c r="T3716" s="50"/>
    </row>
    <row r="3717" spans="12:20" s="48" customFormat="1" hidden="1">
      <c r="L3717" s="50"/>
      <c r="M3717" s="50"/>
      <c r="N3717" s="50"/>
      <c r="T3717" s="50"/>
    </row>
    <row r="3718" spans="12:20" s="48" customFormat="1" hidden="1">
      <c r="L3718" s="50"/>
      <c r="M3718" s="50"/>
      <c r="N3718" s="50"/>
      <c r="T3718" s="50"/>
    </row>
    <row r="3719" spans="12:20" s="48" customFormat="1" hidden="1">
      <c r="L3719" s="50"/>
      <c r="M3719" s="50"/>
      <c r="N3719" s="50"/>
      <c r="T3719" s="50"/>
    </row>
    <row r="3720" spans="12:20" s="48" customFormat="1" hidden="1">
      <c r="L3720" s="50"/>
      <c r="M3720" s="50"/>
      <c r="N3720" s="50"/>
      <c r="T3720" s="50"/>
    </row>
    <row r="3721" spans="12:20" s="48" customFormat="1" hidden="1">
      <c r="L3721" s="50"/>
      <c r="M3721" s="50"/>
      <c r="N3721" s="50"/>
      <c r="T3721" s="50"/>
    </row>
    <row r="3722" spans="12:20" s="48" customFormat="1" hidden="1">
      <c r="L3722" s="50"/>
      <c r="M3722" s="50"/>
      <c r="N3722" s="50"/>
      <c r="T3722" s="50"/>
    </row>
    <row r="3723" spans="12:20" s="48" customFormat="1" hidden="1">
      <c r="L3723" s="50"/>
      <c r="M3723" s="50"/>
      <c r="N3723" s="50"/>
      <c r="T3723" s="50"/>
    </row>
    <row r="3724" spans="12:20" s="48" customFormat="1" hidden="1">
      <c r="L3724" s="50"/>
      <c r="M3724" s="50"/>
      <c r="N3724" s="50"/>
      <c r="T3724" s="50"/>
    </row>
    <row r="3725" spans="12:20" s="48" customFormat="1" hidden="1">
      <c r="L3725" s="50"/>
      <c r="M3725" s="50"/>
      <c r="N3725" s="50"/>
      <c r="T3725" s="50"/>
    </row>
    <row r="3726" spans="12:20" s="48" customFormat="1" hidden="1">
      <c r="L3726" s="50"/>
      <c r="M3726" s="50"/>
      <c r="N3726" s="50"/>
      <c r="T3726" s="50"/>
    </row>
    <row r="3727" spans="12:20" s="48" customFormat="1" hidden="1">
      <c r="L3727" s="50"/>
      <c r="M3727" s="50"/>
      <c r="N3727" s="50"/>
      <c r="T3727" s="50"/>
    </row>
    <row r="3728" spans="12:20" s="48" customFormat="1" hidden="1">
      <c r="L3728" s="50"/>
      <c r="M3728" s="50"/>
      <c r="N3728" s="50"/>
      <c r="T3728" s="50"/>
    </row>
    <row r="3729" spans="12:20" s="48" customFormat="1" hidden="1">
      <c r="L3729" s="50"/>
      <c r="M3729" s="50"/>
      <c r="N3729" s="50"/>
      <c r="T3729" s="50"/>
    </row>
    <row r="3730" spans="12:20" s="48" customFormat="1" hidden="1">
      <c r="L3730" s="50"/>
      <c r="M3730" s="50"/>
      <c r="N3730" s="50"/>
      <c r="T3730" s="50"/>
    </row>
    <row r="3731" spans="12:20" s="48" customFormat="1" hidden="1">
      <c r="L3731" s="50"/>
      <c r="M3731" s="50"/>
      <c r="N3731" s="50"/>
      <c r="T3731" s="50"/>
    </row>
    <row r="3732" spans="12:20" s="48" customFormat="1" hidden="1">
      <c r="L3732" s="50"/>
      <c r="M3732" s="50"/>
      <c r="N3732" s="50"/>
      <c r="T3732" s="50"/>
    </row>
    <row r="3733" spans="12:20" s="48" customFormat="1" hidden="1">
      <c r="L3733" s="50"/>
      <c r="M3733" s="50"/>
      <c r="N3733" s="50"/>
      <c r="T3733" s="50"/>
    </row>
    <row r="3734" spans="12:20" s="48" customFormat="1" hidden="1">
      <c r="L3734" s="50"/>
      <c r="M3734" s="50"/>
      <c r="N3734" s="50"/>
      <c r="T3734" s="50"/>
    </row>
    <row r="3735" spans="12:20" s="48" customFormat="1" hidden="1">
      <c r="L3735" s="50"/>
      <c r="M3735" s="50"/>
      <c r="N3735" s="50"/>
      <c r="T3735" s="50"/>
    </row>
    <row r="3736" spans="12:20" s="48" customFormat="1" hidden="1">
      <c r="L3736" s="50"/>
      <c r="M3736" s="50"/>
      <c r="N3736" s="50"/>
      <c r="T3736" s="50"/>
    </row>
    <row r="3737" spans="12:20" s="48" customFormat="1" hidden="1">
      <c r="L3737" s="50"/>
      <c r="M3737" s="50"/>
      <c r="N3737" s="50"/>
      <c r="T3737" s="50"/>
    </row>
    <row r="3738" spans="12:20" s="48" customFormat="1" hidden="1">
      <c r="L3738" s="50"/>
      <c r="M3738" s="50"/>
      <c r="N3738" s="50"/>
      <c r="T3738" s="50"/>
    </row>
    <row r="3739" spans="12:20" s="48" customFormat="1" hidden="1">
      <c r="L3739" s="50"/>
      <c r="M3739" s="50"/>
      <c r="N3739" s="50"/>
      <c r="T3739" s="50"/>
    </row>
    <row r="3740" spans="12:20" s="48" customFormat="1" hidden="1">
      <c r="L3740" s="50"/>
      <c r="M3740" s="50"/>
      <c r="N3740" s="50"/>
      <c r="T3740" s="50"/>
    </row>
    <row r="3741" spans="12:20" s="48" customFormat="1" hidden="1">
      <c r="L3741" s="50"/>
      <c r="M3741" s="50"/>
      <c r="N3741" s="50"/>
      <c r="T3741" s="50"/>
    </row>
    <row r="3742" spans="12:20" s="48" customFormat="1" hidden="1">
      <c r="L3742" s="50"/>
      <c r="M3742" s="50"/>
      <c r="N3742" s="50"/>
      <c r="T3742" s="50"/>
    </row>
    <row r="3743" spans="12:20" s="48" customFormat="1" hidden="1">
      <c r="L3743" s="50"/>
      <c r="M3743" s="50"/>
      <c r="N3743" s="50"/>
      <c r="T3743" s="50"/>
    </row>
    <row r="3744" spans="12:20" s="48" customFormat="1" hidden="1">
      <c r="L3744" s="50"/>
      <c r="M3744" s="50"/>
      <c r="N3744" s="50"/>
      <c r="T3744" s="50"/>
    </row>
    <row r="3745" spans="12:20" s="48" customFormat="1" hidden="1">
      <c r="L3745" s="50"/>
      <c r="M3745" s="50"/>
      <c r="N3745" s="50"/>
      <c r="T3745" s="50"/>
    </row>
    <row r="3746" spans="12:20" s="48" customFormat="1" hidden="1">
      <c r="L3746" s="50"/>
      <c r="M3746" s="50"/>
      <c r="N3746" s="50"/>
      <c r="T3746" s="50"/>
    </row>
    <row r="3747" spans="12:20" s="48" customFormat="1" hidden="1">
      <c r="L3747" s="50"/>
      <c r="M3747" s="50"/>
      <c r="N3747" s="50"/>
      <c r="T3747" s="50"/>
    </row>
    <row r="3748" spans="12:20" s="48" customFormat="1" hidden="1">
      <c r="L3748" s="50"/>
      <c r="M3748" s="50"/>
      <c r="N3748" s="50"/>
      <c r="T3748" s="50"/>
    </row>
    <row r="3749" spans="12:20" s="48" customFormat="1" hidden="1">
      <c r="L3749" s="50"/>
      <c r="M3749" s="50"/>
      <c r="N3749" s="50"/>
      <c r="T3749" s="50"/>
    </row>
    <row r="3750" spans="12:20" s="48" customFormat="1" hidden="1">
      <c r="L3750" s="50"/>
      <c r="M3750" s="50"/>
      <c r="N3750" s="50"/>
      <c r="T3750" s="50"/>
    </row>
    <row r="3751" spans="12:20" s="48" customFormat="1" hidden="1">
      <c r="L3751" s="50"/>
      <c r="M3751" s="50"/>
      <c r="N3751" s="50"/>
      <c r="T3751" s="50"/>
    </row>
    <row r="3752" spans="12:20" s="48" customFormat="1" hidden="1">
      <c r="L3752" s="50"/>
      <c r="M3752" s="50"/>
      <c r="N3752" s="50"/>
      <c r="T3752" s="50"/>
    </row>
    <row r="3753" spans="12:20" s="48" customFormat="1" hidden="1">
      <c r="L3753" s="50"/>
      <c r="M3753" s="50"/>
      <c r="N3753" s="50"/>
      <c r="T3753" s="50"/>
    </row>
    <row r="3754" spans="12:20" s="48" customFormat="1" hidden="1">
      <c r="L3754" s="50"/>
      <c r="M3754" s="50"/>
      <c r="N3754" s="50"/>
      <c r="T3754" s="50"/>
    </row>
    <row r="3755" spans="12:20" s="48" customFormat="1" hidden="1">
      <c r="L3755" s="50"/>
      <c r="M3755" s="50"/>
      <c r="N3755" s="50"/>
      <c r="T3755" s="50"/>
    </row>
    <row r="3756" spans="12:20" s="48" customFormat="1" hidden="1">
      <c r="L3756" s="50"/>
      <c r="M3756" s="50"/>
      <c r="N3756" s="50"/>
      <c r="T3756" s="50"/>
    </row>
    <row r="3757" spans="12:20" s="48" customFormat="1" hidden="1">
      <c r="L3757" s="50"/>
      <c r="M3757" s="50"/>
      <c r="N3757" s="50"/>
      <c r="T3757" s="50"/>
    </row>
    <row r="3758" spans="12:20" s="48" customFormat="1" hidden="1">
      <c r="L3758" s="50"/>
      <c r="M3758" s="50"/>
      <c r="N3758" s="50"/>
      <c r="T3758" s="50"/>
    </row>
    <row r="3759" spans="12:20" s="48" customFormat="1" hidden="1">
      <c r="L3759" s="50"/>
      <c r="M3759" s="50"/>
      <c r="N3759" s="50"/>
      <c r="T3759" s="50"/>
    </row>
    <row r="3760" spans="12:20" s="48" customFormat="1" hidden="1">
      <c r="L3760" s="50"/>
      <c r="M3760" s="50"/>
      <c r="N3760" s="50"/>
      <c r="T3760" s="50"/>
    </row>
    <row r="3761" spans="12:20" s="48" customFormat="1" hidden="1">
      <c r="L3761" s="50"/>
      <c r="M3761" s="50"/>
      <c r="N3761" s="50"/>
      <c r="T3761" s="50"/>
    </row>
    <row r="3762" spans="12:20" s="48" customFormat="1" hidden="1">
      <c r="L3762" s="50"/>
      <c r="M3762" s="50"/>
      <c r="N3762" s="50"/>
      <c r="T3762" s="50"/>
    </row>
    <row r="3763" spans="12:20" s="48" customFormat="1" hidden="1">
      <c r="L3763" s="50"/>
      <c r="M3763" s="50"/>
      <c r="N3763" s="50"/>
      <c r="T3763" s="50"/>
    </row>
    <row r="3764" spans="12:20" s="48" customFormat="1" hidden="1">
      <c r="L3764" s="50"/>
      <c r="M3764" s="50"/>
      <c r="N3764" s="50"/>
      <c r="T3764" s="50"/>
    </row>
    <row r="3765" spans="12:20" s="48" customFormat="1" hidden="1">
      <c r="L3765" s="50"/>
      <c r="M3765" s="50"/>
      <c r="N3765" s="50"/>
      <c r="T3765" s="50"/>
    </row>
    <row r="3766" spans="12:20" s="48" customFormat="1" hidden="1">
      <c r="L3766" s="50"/>
      <c r="M3766" s="50"/>
      <c r="N3766" s="50"/>
      <c r="T3766" s="50"/>
    </row>
    <row r="3767" spans="12:20" s="48" customFormat="1" hidden="1">
      <c r="L3767" s="50"/>
      <c r="M3767" s="50"/>
      <c r="N3767" s="50"/>
      <c r="T3767" s="50"/>
    </row>
    <row r="3768" spans="12:20" s="48" customFormat="1" hidden="1">
      <c r="L3768" s="50"/>
      <c r="M3768" s="50"/>
      <c r="N3768" s="50"/>
      <c r="T3768" s="50"/>
    </row>
    <row r="3769" spans="12:20" s="48" customFormat="1" hidden="1">
      <c r="L3769" s="50"/>
      <c r="M3769" s="50"/>
      <c r="N3769" s="50"/>
      <c r="T3769" s="50"/>
    </row>
    <row r="3770" spans="12:20" s="48" customFormat="1" hidden="1">
      <c r="L3770" s="50"/>
      <c r="M3770" s="50"/>
      <c r="N3770" s="50"/>
      <c r="T3770" s="50"/>
    </row>
    <row r="3771" spans="12:20" s="48" customFormat="1" hidden="1">
      <c r="L3771" s="50"/>
      <c r="M3771" s="50"/>
      <c r="N3771" s="50"/>
      <c r="T3771" s="50"/>
    </row>
    <row r="3772" spans="12:20" s="48" customFormat="1" hidden="1">
      <c r="L3772" s="50"/>
      <c r="M3772" s="50"/>
      <c r="N3772" s="50"/>
      <c r="T3772" s="50"/>
    </row>
    <row r="3773" spans="12:20" s="48" customFormat="1" hidden="1">
      <c r="L3773" s="50"/>
      <c r="M3773" s="50"/>
      <c r="N3773" s="50"/>
      <c r="T3773" s="50"/>
    </row>
    <row r="3774" spans="12:20" s="48" customFormat="1" hidden="1">
      <c r="L3774" s="50"/>
      <c r="M3774" s="50"/>
      <c r="N3774" s="50"/>
      <c r="T3774" s="50"/>
    </row>
    <row r="3775" spans="12:20" s="48" customFormat="1" hidden="1">
      <c r="L3775" s="50"/>
      <c r="M3775" s="50"/>
      <c r="N3775" s="50"/>
      <c r="T3775" s="50"/>
    </row>
    <row r="3776" spans="12:20" s="48" customFormat="1" hidden="1">
      <c r="L3776" s="50"/>
      <c r="M3776" s="50"/>
      <c r="N3776" s="50"/>
      <c r="T3776" s="50"/>
    </row>
    <row r="3777" spans="12:20" s="48" customFormat="1" hidden="1">
      <c r="L3777" s="50"/>
      <c r="M3777" s="50"/>
      <c r="N3777" s="50"/>
      <c r="T3777" s="50"/>
    </row>
    <row r="3778" spans="12:20" s="48" customFormat="1" hidden="1">
      <c r="L3778" s="50"/>
      <c r="M3778" s="50"/>
      <c r="N3778" s="50"/>
      <c r="T3778" s="50"/>
    </row>
    <row r="3779" spans="12:20" s="48" customFormat="1" hidden="1">
      <c r="L3779" s="50"/>
      <c r="M3779" s="50"/>
      <c r="N3779" s="50"/>
      <c r="T3779" s="50"/>
    </row>
    <row r="3780" spans="12:20" s="48" customFormat="1" hidden="1">
      <c r="L3780" s="50"/>
      <c r="M3780" s="50"/>
      <c r="N3780" s="50"/>
      <c r="T3780" s="50"/>
    </row>
    <row r="3781" spans="12:20" s="48" customFormat="1" hidden="1">
      <c r="L3781" s="50"/>
      <c r="M3781" s="50"/>
      <c r="N3781" s="50"/>
      <c r="T3781" s="50"/>
    </row>
    <row r="3782" spans="12:20" s="48" customFormat="1" hidden="1">
      <c r="L3782" s="50"/>
      <c r="M3782" s="50"/>
      <c r="N3782" s="50"/>
      <c r="T3782" s="50"/>
    </row>
    <row r="3783" spans="12:20" s="48" customFormat="1" hidden="1">
      <c r="L3783" s="50"/>
      <c r="M3783" s="50"/>
      <c r="N3783" s="50"/>
      <c r="T3783" s="50"/>
    </row>
    <row r="3784" spans="12:20" s="48" customFormat="1" hidden="1">
      <c r="L3784" s="50"/>
      <c r="M3784" s="50"/>
      <c r="N3784" s="50"/>
      <c r="T3784" s="50"/>
    </row>
    <row r="3785" spans="12:20" s="48" customFormat="1" hidden="1">
      <c r="L3785" s="50"/>
      <c r="M3785" s="50"/>
      <c r="N3785" s="50"/>
      <c r="T3785" s="50"/>
    </row>
    <row r="3786" spans="12:20" s="48" customFormat="1" hidden="1">
      <c r="L3786" s="50"/>
      <c r="M3786" s="50"/>
      <c r="N3786" s="50"/>
      <c r="T3786" s="50"/>
    </row>
    <row r="3787" spans="12:20" s="48" customFormat="1" hidden="1">
      <c r="L3787" s="50"/>
      <c r="M3787" s="50"/>
      <c r="N3787" s="50"/>
      <c r="T3787" s="50"/>
    </row>
    <row r="3788" spans="12:20" s="48" customFormat="1" hidden="1">
      <c r="L3788" s="50"/>
      <c r="M3788" s="50"/>
      <c r="N3788" s="50"/>
      <c r="T3788" s="50"/>
    </row>
    <row r="3789" spans="12:20" s="48" customFormat="1" hidden="1">
      <c r="L3789" s="50"/>
      <c r="M3789" s="50"/>
      <c r="N3789" s="50"/>
      <c r="T3789" s="50"/>
    </row>
    <row r="3790" spans="12:20" s="48" customFormat="1" hidden="1">
      <c r="L3790" s="50"/>
      <c r="M3790" s="50"/>
      <c r="N3790" s="50"/>
      <c r="T3790" s="50"/>
    </row>
    <row r="3791" spans="12:20" s="48" customFormat="1" hidden="1">
      <c r="L3791" s="50"/>
      <c r="M3791" s="50"/>
      <c r="N3791" s="50"/>
      <c r="T3791" s="50"/>
    </row>
    <row r="3792" spans="12:20" s="48" customFormat="1" hidden="1">
      <c r="L3792" s="50"/>
      <c r="M3792" s="50"/>
      <c r="N3792" s="50"/>
      <c r="T3792" s="50"/>
    </row>
    <row r="3793" spans="12:20" s="48" customFormat="1" hidden="1">
      <c r="L3793" s="50"/>
      <c r="M3793" s="50"/>
      <c r="N3793" s="50"/>
      <c r="T3793" s="50"/>
    </row>
    <row r="3794" spans="12:20" s="48" customFormat="1" hidden="1">
      <c r="L3794" s="50"/>
      <c r="M3794" s="50"/>
      <c r="N3794" s="50"/>
      <c r="T3794" s="50"/>
    </row>
    <row r="3795" spans="12:20" s="48" customFormat="1" hidden="1">
      <c r="L3795" s="50"/>
      <c r="M3795" s="50"/>
      <c r="N3795" s="50"/>
      <c r="T3795" s="50"/>
    </row>
    <row r="3796" spans="12:20" s="48" customFormat="1" hidden="1">
      <c r="L3796" s="50"/>
      <c r="M3796" s="50"/>
      <c r="N3796" s="50"/>
      <c r="T3796" s="50"/>
    </row>
    <row r="3797" spans="12:20" s="48" customFormat="1" hidden="1">
      <c r="L3797" s="50"/>
      <c r="M3797" s="50"/>
      <c r="N3797" s="50"/>
      <c r="T3797" s="50"/>
    </row>
    <row r="3798" spans="12:20" s="48" customFormat="1" hidden="1">
      <c r="L3798" s="50"/>
      <c r="M3798" s="50"/>
      <c r="N3798" s="50"/>
      <c r="T3798" s="50"/>
    </row>
    <row r="3799" spans="12:20" s="48" customFormat="1" hidden="1">
      <c r="L3799" s="50"/>
      <c r="M3799" s="50"/>
      <c r="N3799" s="50"/>
      <c r="T3799" s="50"/>
    </row>
    <row r="3800" spans="12:20" s="48" customFormat="1" hidden="1">
      <c r="L3800" s="50"/>
      <c r="M3800" s="50"/>
      <c r="N3800" s="50"/>
      <c r="T3800" s="50"/>
    </row>
    <row r="3801" spans="12:20" s="48" customFormat="1" hidden="1">
      <c r="L3801" s="50"/>
      <c r="M3801" s="50"/>
      <c r="N3801" s="50"/>
      <c r="T3801" s="50"/>
    </row>
    <row r="3802" spans="12:20" s="48" customFormat="1" hidden="1">
      <c r="L3802" s="50"/>
      <c r="M3802" s="50"/>
      <c r="N3802" s="50"/>
      <c r="T3802" s="50"/>
    </row>
    <row r="3803" spans="12:20" s="48" customFormat="1" hidden="1">
      <c r="L3803" s="50"/>
      <c r="M3803" s="50"/>
      <c r="N3803" s="50"/>
      <c r="T3803" s="50"/>
    </row>
    <row r="3804" spans="12:20" s="48" customFormat="1" hidden="1">
      <c r="L3804" s="50"/>
      <c r="M3804" s="50"/>
      <c r="N3804" s="50"/>
      <c r="T3804" s="50"/>
    </row>
    <row r="3805" spans="12:20" s="48" customFormat="1" hidden="1">
      <c r="L3805" s="50"/>
      <c r="M3805" s="50"/>
      <c r="N3805" s="50"/>
      <c r="T3805" s="50"/>
    </row>
    <row r="3806" spans="12:20" s="48" customFormat="1" hidden="1">
      <c r="L3806" s="50"/>
      <c r="M3806" s="50"/>
      <c r="N3806" s="50"/>
      <c r="T3806" s="50"/>
    </row>
    <row r="3807" spans="12:20" s="48" customFormat="1" hidden="1">
      <c r="L3807" s="50"/>
      <c r="M3807" s="50"/>
      <c r="N3807" s="50"/>
      <c r="T3807" s="50"/>
    </row>
    <row r="3808" spans="12:20" s="48" customFormat="1" hidden="1">
      <c r="L3808" s="50"/>
      <c r="M3808" s="50"/>
      <c r="N3808" s="50"/>
      <c r="T3808" s="50"/>
    </row>
    <row r="3809" spans="12:20" s="48" customFormat="1" hidden="1">
      <c r="L3809" s="50"/>
      <c r="M3809" s="50"/>
      <c r="N3809" s="50"/>
      <c r="T3809" s="50"/>
    </row>
    <row r="3810" spans="12:20" s="48" customFormat="1" hidden="1">
      <c r="L3810" s="50"/>
      <c r="M3810" s="50"/>
      <c r="N3810" s="50"/>
      <c r="T3810" s="50"/>
    </row>
    <row r="3811" spans="12:20" s="48" customFormat="1" hidden="1">
      <c r="L3811" s="50"/>
      <c r="M3811" s="50"/>
      <c r="N3811" s="50"/>
      <c r="T3811" s="50"/>
    </row>
    <row r="3812" spans="12:20" s="48" customFormat="1" hidden="1">
      <c r="L3812" s="50"/>
      <c r="M3812" s="50"/>
      <c r="N3812" s="50"/>
      <c r="T3812" s="50"/>
    </row>
    <row r="3813" spans="12:20" s="48" customFormat="1" hidden="1">
      <c r="L3813" s="50"/>
      <c r="M3813" s="50"/>
      <c r="N3813" s="50"/>
      <c r="T3813" s="50"/>
    </row>
    <row r="3814" spans="12:20" s="48" customFormat="1" hidden="1">
      <c r="L3814" s="50"/>
      <c r="M3814" s="50"/>
      <c r="N3814" s="50"/>
      <c r="T3814" s="50"/>
    </row>
    <row r="3815" spans="12:20" s="48" customFormat="1" hidden="1">
      <c r="L3815" s="50"/>
      <c r="M3815" s="50"/>
      <c r="N3815" s="50"/>
      <c r="T3815" s="50"/>
    </row>
    <row r="3816" spans="12:20" s="48" customFormat="1" hidden="1">
      <c r="L3816" s="50"/>
      <c r="M3816" s="50"/>
      <c r="N3816" s="50"/>
      <c r="T3816" s="50"/>
    </row>
    <row r="3817" spans="12:20" s="48" customFormat="1" hidden="1">
      <c r="L3817" s="50"/>
      <c r="M3817" s="50"/>
      <c r="N3817" s="50"/>
      <c r="T3817" s="50"/>
    </row>
    <row r="3818" spans="12:20" s="48" customFormat="1" hidden="1">
      <c r="L3818" s="50"/>
      <c r="M3818" s="50"/>
      <c r="N3818" s="50"/>
      <c r="T3818" s="50"/>
    </row>
    <row r="3819" spans="12:20" s="48" customFormat="1" hidden="1">
      <c r="L3819" s="50"/>
      <c r="M3819" s="50"/>
      <c r="N3819" s="50"/>
      <c r="T3819" s="50"/>
    </row>
    <row r="3820" spans="12:20" s="48" customFormat="1" hidden="1">
      <c r="L3820" s="50"/>
      <c r="M3820" s="50"/>
      <c r="N3820" s="50"/>
      <c r="T3820" s="50"/>
    </row>
    <row r="3821" spans="12:20" s="48" customFormat="1" hidden="1">
      <c r="L3821" s="50"/>
      <c r="M3821" s="50"/>
      <c r="N3821" s="50"/>
      <c r="T3821" s="50"/>
    </row>
    <row r="3822" spans="12:20" s="48" customFormat="1" hidden="1">
      <c r="L3822" s="50"/>
      <c r="M3822" s="50"/>
      <c r="N3822" s="50"/>
      <c r="T3822" s="50"/>
    </row>
    <row r="3823" spans="12:20" s="48" customFormat="1" hidden="1">
      <c r="L3823" s="50"/>
      <c r="M3823" s="50"/>
      <c r="N3823" s="50"/>
      <c r="T3823" s="50"/>
    </row>
    <row r="3824" spans="12:20" s="48" customFormat="1" hidden="1">
      <c r="L3824" s="50"/>
      <c r="M3824" s="50"/>
      <c r="N3824" s="50"/>
      <c r="T3824" s="50"/>
    </row>
    <row r="3825" spans="12:20" s="48" customFormat="1" hidden="1">
      <c r="L3825" s="50"/>
      <c r="M3825" s="50"/>
      <c r="N3825" s="50"/>
      <c r="T3825" s="50"/>
    </row>
    <row r="3826" spans="12:20" s="48" customFormat="1" hidden="1">
      <c r="L3826" s="50"/>
      <c r="M3826" s="50"/>
      <c r="N3826" s="50"/>
      <c r="T3826" s="50"/>
    </row>
    <row r="3827" spans="12:20" s="48" customFormat="1" hidden="1">
      <c r="L3827" s="50"/>
      <c r="M3827" s="50"/>
      <c r="N3827" s="50"/>
      <c r="T3827" s="50"/>
    </row>
    <row r="3828" spans="12:20" s="48" customFormat="1" hidden="1">
      <c r="L3828" s="50"/>
      <c r="M3828" s="50"/>
      <c r="N3828" s="50"/>
      <c r="T3828" s="50"/>
    </row>
    <row r="3829" spans="12:20" s="48" customFormat="1" hidden="1">
      <c r="L3829" s="50"/>
      <c r="M3829" s="50"/>
      <c r="N3829" s="50"/>
      <c r="T3829" s="50"/>
    </row>
    <row r="3830" spans="12:20" s="48" customFormat="1" hidden="1">
      <c r="L3830" s="50"/>
      <c r="M3830" s="50"/>
      <c r="N3830" s="50"/>
      <c r="T3830" s="50"/>
    </row>
    <row r="3831" spans="12:20" s="48" customFormat="1" hidden="1">
      <c r="L3831" s="50"/>
      <c r="M3831" s="50"/>
      <c r="N3831" s="50"/>
      <c r="T3831" s="50"/>
    </row>
    <row r="3832" spans="12:20" s="48" customFormat="1" hidden="1">
      <c r="L3832" s="50"/>
      <c r="M3832" s="50"/>
      <c r="N3832" s="50"/>
      <c r="T3832" s="50"/>
    </row>
    <row r="3833" spans="12:20" s="48" customFormat="1" hidden="1">
      <c r="L3833" s="50"/>
      <c r="M3833" s="50"/>
      <c r="N3833" s="50"/>
      <c r="T3833" s="50"/>
    </row>
    <row r="3834" spans="12:20" s="48" customFormat="1" hidden="1">
      <c r="L3834" s="50"/>
      <c r="M3834" s="50"/>
      <c r="N3834" s="50"/>
      <c r="T3834" s="50"/>
    </row>
    <row r="3835" spans="12:20" s="48" customFormat="1" hidden="1">
      <c r="L3835" s="50"/>
      <c r="M3835" s="50"/>
      <c r="N3835" s="50"/>
      <c r="T3835" s="50"/>
    </row>
    <row r="3836" spans="12:20" s="48" customFormat="1" hidden="1">
      <c r="L3836" s="50"/>
      <c r="M3836" s="50"/>
      <c r="N3836" s="50"/>
      <c r="T3836" s="50"/>
    </row>
    <row r="3837" spans="12:20" s="48" customFormat="1" hidden="1">
      <c r="L3837" s="50"/>
      <c r="M3837" s="50"/>
      <c r="N3837" s="50"/>
      <c r="T3837" s="50"/>
    </row>
    <row r="3838" spans="12:20" s="48" customFormat="1" hidden="1">
      <c r="L3838" s="50"/>
      <c r="M3838" s="50"/>
      <c r="N3838" s="50"/>
      <c r="T3838" s="50"/>
    </row>
    <row r="3839" spans="12:20" s="48" customFormat="1" hidden="1">
      <c r="L3839" s="50"/>
      <c r="M3839" s="50"/>
      <c r="N3839" s="50"/>
      <c r="T3839" s="50"/>
    </row>
    <row r="3840" spans="12:20" s="48" customFormat="1" hidden="1">
      <c r="L3840" s="50"/>
      <c r="M3840" s="50"/>
      <c r="N3840" s="50"/>
      <c r="T3840" s="50"/>
    </row>
    <row r="3841" spans="12:20" s="48" customFormat="1" hidden="1">
      <c r="L3841" s="50"/>
      <c r="M3841" s="50"/>
      <c r="N3841" s="50"/>
      <c r="T3841" s="50"/>
    </row>
    <row r="3842" spans="12:20" s="48" customFormat="1" hidden="1">
      <c r="L3842" s="50"/>
      <c r="M3842" s="50"/>
      <c r="N3842" s="50"/>
      <c r="T3842" s="50"/>
    </row>
    <row r="3843" spans="12:20" s="48" customFormat="1" hidden="1">
      <c r="L3843" s="50"/>
      <c r="M3843" s="50"/>
      <c r="N3843" s="50"/>
      <c r="T3843" s="50"/>
    </row>
    <row r="3844" spans="12:20" s="48" customFormat="1" hidden="1">
      <c r="L3844" s="50"/>
      <c r="M3844" s="50"/>
      <c r="N3844" s="50"/>
      <c r="T3844" s="50"/>
    </row>
    <row r="3845" spans="12:20" s="48" customFormat="1" hidden="1">
      <c r="L3845" s="50"/>
      <c r="M3845" s="50"/>
      <c r="N3845" s="50"/>
      <c r="T3845" s="50"/>
    </row>
    <row r="3846" spans="12:20" s="48" customFormat="1" hidden="1">
      <c r="L3846" s="50"/>
      <c r="M3846" s="50"/>
      <c r="N3846" s="50"/>
      <c r="T3846" s="50"/>
    </row>
    <row r="3847" spans="12:20" s="48" customFormat="1" hidden="1">
      <c r="L3847" s="50"/>
      <c r="M3847" s="50"/>
      <c r="N3847" s="50"/>
      <c r="T3847" s="50"/>
    </row>
    <row r="3848" spans="12:20" s="48" customFormat="1" hidden="1">
      <c r="L3848" s="50"/>
      <c r="M3848" s="50"/>
      <c r="N3848" s="50"/>
      <c r="T3848" s="50"/>
    </row>
    <row r="3849" spans="12:20" s="48" customFormat="1" hidden="1">
      <c r="L3849" s="50"/>
      <c r="M3849" s="50"/>
      <c r="N3849" s="50"/>
      <c r="T3849" s="50"/>
    </row>
    <row r="3850" spans="12:20" s="48" customFormat="1" hidden="1">
      <c r="L3850" s="50"/>
      <c r="M3850" s="50"/>
      <c r="N3850" s="50"/>
      <c r="T3850" s="50"/>
    </row>
    <row r="3851" spans="12:20" s="48" customFormat="1" hidden="1">
      <c r="L3851" s="50"/>
      <c r="M3851" s="50"/>
      <c r="N3851" s="50"/>
      <c r="T3851" s="50"/>
    </row>
    <row r="3852" spans="12:20" s="48" customFormat="1" hidden="1">
      <c r="L3852" s="50"/>
      <c r="M3852" s="50"/>
      <c r="N3852" s="50"/>
      <c r="T3852" s="50"/>
    </row>
    <row r="3853" spans="12:20" s="48" customFormat="1" hidden="1">
      <c r="L3853" s="50"/>
      <c r="M3853" s="50"/>
      <c r="N3853" s="50"/>
      <c r="T3853" s="50"/>
    </row>
    <row r="3854" spans="12:20" s="48" customFormat="1" hidden="1">
      <c r="L3854" s="50"/>
      <c r="M3854" s="50"/>
      <c r="N3854" s="50"/>
      <c r="T3854" s="50"/>
    </row>
    <row r="3855" spans="12:20" s="48" customFormat="1" hidden="1">
      <c r="L3855" s="50"/>
      <c r="M3855" s="50"/>
      <c r="N3855" s="50"/>
      <c r="T3855" s="50"/>
    </row>
    <row r="3856" spans="12:20" s="48" customFormat="1" hidden="1">
      <c r="L3856" s="50"/>
      <c r="M3856" s="50"/>
      <c r="N3856" s="50"/>
      <c r="T3856" s="50"/>
    </row>
    <row r="3857" spans="12:20" s="48" customFormat="1" hidden="1">
      <c r="L3857" s="50"/>
      <c r="M3857" s="50"/>
      <c r="N3857" s="50"/>
      <c r="T3857" s="50"/>
    </row>
    <row r="3858" spans="12:20" s="48" customFormat="1" hidden="1">
      <c r="L3858" s="50"/>
      <c r="M3858" s="50"/>
      <c r="N3858" s="50"/>
      <c r="T3858" s="50"/>
    </row>
    <row r="3859" spans="12:20" s="48" customFormat="1" hidden="1">
      <c r="L3859" s="50"/>
      <c r="M3859" s="50"/>
      <c r="N3859" s="50"/>
      <c r="T3859" s="50"/>
    </row>
    <row r="3860" spans="12:20" s="48" customFormat="1" hidden="1">
      <c r="L3860" s="50"/>
      <c r="M3860" s="50"/>
      <c r="N3860" s="50"/>
      <c r="T3860" s="50"/>
    </row>
    <row r="3861" spans="12:20" s="48" customFormat="1" hidden="1">
      <c r="L3861" s="50"/>
      <c r="M3861" s="50"/>
      <c r="N3861" s="50"/>
      <c r="T3861" s="50"/>
    </row>
    <row r="3862" spans="12:20" s="48" customFormat="1" hidden="1">
      <c r="L3862" s="50"/>
      <c r="M3862" s="50"/>
      <c r="N3862" s="50"/>
      <c r="T3862" s="50"/>
    </row>
    <row r="3863" spans="12:20" s="48" customFormat="1" hidden="1">
      <c r="L3863" s="50"/>
      <c r="M3863" s="50"/>
      <c r="N3863" s="50"/>
      <c r="T3863" s="50"/>
    </row>
    <row r="3864" spans="12:20" s="48" customFormat="1" hidden="1">
      <c r="L3864" s="50"/>
      <c r="M3864" s="50"/>
      <c r="N3864" s="50"/>
      <c r="T3864" s="50"/>
    </row>
    <row r="3865" spans="12:20" s="48" customFormat="1" hidden="1">
      <c r="L3865" s="50"/>
      <c r="M3865" s="50"/>
      <c r="N3865" s="50"/>
      <c r="T3865" s="50"/>
    </row>
    <row r="3866" spans="12:20" s="48" customFormat="1" hidden="1">
      <c r="L3866" s="50"/>
      <c r="M3866" s="50"/>
      <c r="N3866" s="50"/>
      <c r="T3866" s="50"/>
    </row>
    <row r="3867" spans="12:20" s="48" customFormat="1" hidden="1">
      <c r="L3867" s="50"/>
      <c r="M3867" s="50"/>
      <c r="N3867" s="50"/>
      <c r="T3867" s="50"/>
    </row>
    <row r="3868" spans="12:20" s="48" customFormat="1" hidden="1">
      <c r="L3868" s="50"/>
      <c r="M3868" s="50"/>
      <c r="N3868" s="50"/>
      <c r="T3868" s="50"/>
    </row>
    <row r="3869" spans="12:20" s="48" customFormat="1" hidden="1">
      <c r="L3869" s="50"/>
      <c r="M3869" s="50"/>
      <c r="N3869" s="50"/>
      <c r="T3869" s="50"/>
    </row>
    <row r="3870" spans="12:20" s="48" customFormat="1" hidden="1">
      <c r="L3870" s="50"/>
      <c r="M3870" s="50"/>
      <c r="N3870" s="50"/>
      <c r="T3870" s="50"/>
    </row>
    <row r="3871" spans="12:20" s="48" customFormat="1" hidden="1">
      <c r="L3871" s="50"/>
      <c r="M3871" s="50"/>
      <c r="N3871" s="50"/>
      <c r="T3871" s="50"/>
    </row>
    <row r="3872" spans="12:20" s="48" customFormat="1" hidden="1">
      <c r="L3872" s="50"/>
      <c r="M3872" s="50"/>
      <c r="N3872" s="50"/>
      <c r="T3872" s="50"/>
    </row>
    <row r="3873" spans="12:20" s="48" customFormat="1" hidden="1">
      <c r="L3873" s="50"/>
      <c r="M3873" s="50"/>
      <c r="N3873" s="50"/>
      <c r="T3873" s="50"/>
    </row>
    <row r="3874" spans="12:20" s="48" customFormat="1" hidden="1">
      <c r="L3874" s="50"/>
      <c r="M3874" s="50"/>
      <c r="N3874" s="50"/>
      <c r="T3874" s="50"/>
    </row>
    <row r="3875" spans="12:20" s="48" customFormat="1" hidden="1">
      <c r="L3875" s="50"/>
      <c r="M3875" s="50"/>
      <c r="N3875" s="50"/>
      <c r="T3875" s="50"/>
    </row>
    <row r="3876" spans="12:20" s="48" customFormat="1" hidden="1">
      <c r="L3876" s="50"/>
      <c r="M3876" s="50"/>
      <c r="N3876" s="50"/>
      <c r="T3876" s="50"/>
    </row>
    <row r="3877" spans="12:20" s="48" customFormat="1" hidden="1">
      <c r="L3877" s="50"/>
      <c r="M3877" s="50"/>
      <c r="N3877" s="50"/>
      <c r="T3877" s="50"/>
    </row>
    <row r="3878" spans="12:20" s="48" customFormat="1" hidden="1">
      <c r="L3878" s="50"/>
      <c r="M3878" s="50"/>
      <c r="N3878" s="50"/>
      <c r="T3878" s="50"/>
    </row>
    <row r="3879" spans="12:20" s="48" customFormat="1" hidden="1">
      <c r="L3879" s="50"/>
      <c r="M3879" s="50"/>
      <c r="N3879" s="50"/>
      <c r="T3879" s="50"/>
    </row>
    <row r="3880" spans="12:20" s="48" customFormat="1" hidden="1">
      <c r="L3880" s="50"/>
      <c r="M3880" s="50"/>
      <c r="N3880" s="50"/>
      <c r="T3880" s="50"/>
    </row>
    <row r="3881" spans="12:20" s="48" customFormat="1" hidden="1">
      <c r="L3881" s="50"/>
      <c r="M3881" s="50"/>
      <c r="N3881" s="50"/>
      <c r="T3881" s="50"/>
    </row>
    <row r="3882" spans="12:20" s="48" customFormat="1" hidden="1">
      <c r="L3882" s="50"/>
      <c r="M3882" s="50"/>
      <c r="N3882" s="50"/>
      <c r="T3882" s="50"/>
    </row>
    <row r="3883" spans="12:20" s="48" customFormat="1" hidden="1">
      <c r="L3883" s="50"/>
      <c r="M3883" s="50"/>
      <c r="N3883" s="50"/>
      <c r="T3883" s="50"/>
    </row>
    <row r="3884" spans="12:20" s="48" customFormat="1" hidden="1">
      <c r="L3884" s="50"/>
      <c r="M3884" s="50"/>
      <c r="N3884" s="50"/>
      <c r="T3884" s="50"/>
    </row>
    <row r="3885" spans="12:20" s="48" customFormat="1" hidden="1">
      <c r="L3885" s="50"/>
      <c r="M3885" s="50"/>
      <c r="N3885" s="50"/>
      <c r="T3885" s="50"/>
    </row>
    <row r="3886" spans="12:20" s="48" customFormat="1" hidden="1">
      <c r="L3886" s="50"/>
      <c r="M3886" s="50"/>
      <c r="N3886" s="50"/>
      <c r="T3886" s="50"/>
    </row>
    <row r="3887" spans="12:20" s="48" customFormat="1" hidden="1">
      <c r="L3887" s="50"/>
      <c r="M3887" s="50"/>
      <c r="N3887" s="50"/>
      <c r="T3887" s="50"/>
    </row>
    <row r="3888" spans="12:20" s="48" customFormat="1" hidden="1">
      <c r="L3888" s="50"/>
      <c r="M3888" s="50"/>
      <c r="N3888" s="50"/>
      <c r="T3888" s="50"/>
    </row>
    <row r="3889" spans="12:20" s="48" customFormat="1" hidden="1">
      <c r="L3889" s="50"/>
      <c r="M3889" s="50"/>
      <c r="N3889" s="50"/>
      <c r="T3889" s="50"/>
    </row>
    <row r="3890" spans="12:20" s="48" customFormat="1" hidden="1">
      <c r="L3890" s="50"/>
      <c r="M3890" s="50"/>
      <c r="N3890" s="50"/>
      <c r="T3890" s="50"/>
    </row>
    <row r="3891" spans="12:20" s="48" customFormat="1" hidden="1">
      <c r="L3891" s="50"/>
      <c r="M3891" s="50"/>
      <c r="N3891" s="50"/>
      <c r="T3891" s="50"/>
    </row>
    <row r="3892" spans="12:20" s="48" customFormat="1" hidden="1">
      <c r="L3892" s="50"/>
      <c r="M3892" s="50"/>
      <c r="N3892" s="50"/>
      <c r="T3892" s="50"/>
    </row>
    <row r="3893" spans="12:20" s="48" customFormat="1" hidden="1">
      <c r="L3893" s="50"/>
      <c r="M3893" s="50"/>
      <c r="N3893" s="50"/>
      <c r="T3893" s="50"/>
    </row>
    <row r="3894" spans="12:20" s="48" customFormat="1" hidden="1">
      <c r="L3894" s="50"/>
      <c r="M3894" s="50"/>
      <c r="N3894" s="50"/>
      <c r="T3894" s="50"/>
    </row>
    <row r="3895" spans="12:20" s="48" customFormat="1" hidden="1">
      <c r="L3895" s="50"/>
      <c r="M3895" s="50"/>
      <c r="N3895" s="50"/>
      <c r="T3895" s="50"/>
    </row>
    <row r="3896" spans="12:20" s="48" customFormat="1" hidden="1">
      <c r="L3896" s="50"/>
      <c r="M3896" s="50"/>
      <c r="N3896" s="50"/>
      <c r="T3896" s="50"/>
    </row>
    <row r="3897" spans="12:20" s="48" customFormat="1" hidden="1">
      <c r="L3897" s="50"/>
      <c r="M3897" s="50"/>
      <c r="N3897" s="50"/>
      <c r="T3897" s="50"/>
    </row>
    <row r="3898" spans="12:20" s="48" customFormat="1" hidden="1">
      <c r="L3898" s="50"/>
      <c r="M3898" s="50"/>
      <c r="N3898" s="50"/>
      <c r="T3898" s="50"/>
    </row>
    <row r="3899" spans="12:20" s="48" customFormat="1" hidden="1">
      <c r="L3899" s="50"/>
      <c r="M3899" s="50"/>
      <c r="N3899" s="50"/>
      <c r="T3899" s="50"/>
    </row>
    <row r="3900" spans="12:20" s="48" customFormat="1" hidden="1">
      <c r="L3900" s="50"/>
      <c r="M3900" s="50"/>
      <c r="N3900" s="50"/>
      <c r="T3900" s="50"/>
    </row>
    <row r="3901" spans="12:20" s="48" customFormat="1" hidden="1">
      <c r="L3901" s="50"/>
      <c r="M3901" s="50"/>
      <c r="N3901" s="50"/>
      <c r="T3901" s="50"/>
    </row>
    <row r="3902" spans="12:20" s="48" customFormat="1" hidden="1">
      <c r="L3902" s="50"/>
      <c r="M3902" s="50"/>
      <c r="N3902" s="50"/>
      <c r="T3902" s="50"/>
    </row>
    <row r="3903" spans="12:20" s="48" customFormat="1" hidden="1">
      <c r="L3903" s="50"/>
      <c r="M3903" s="50"/>
      <c r="N3903" s="50"/>
      <c r="T3903" s="50"/>
    </row>
    <row r="3904" spans="12:20" s="48" customFormat="1" hidden="1">
      <c r="L3904" s="50"/>
      <c r="M3904" s="50"/>
      <c r="N3904" s="50"/>
      <c r="T3904" s="50"/>
    </row>
    <row r="3905" spans="12:20" s="48" customFormat="1" hidden="1">
      <c r="L3905" s="50"/>
      <c r="M3905" s="50"/>
      <c r="N3905" s="50"/>
      <c r="T3905" s="50"/>
    </row>
    <row r="3906" spans="12:20" s="48" customFormat="1" hidden="1">
      <c r="L3906" s="50"/>
      <c r="M3906" s="50"/>
      <c r="N3906" s="50"/>
      <c r="T3906" s="50"/>
    </row>
    <row r="3907" spans="12:20" s="48" customFormat="1" hidden="1">
      <c r="L3907" s="50"/>
      <c r="M3907" s="50"/>
      <c r="N3907" s="50"/>
      <c r="T3907" s="50"/>
    </row>
    <row r="3908" spans="12:20" s="48" customFormat="1" hidden="1">
      <c r="L3908" s="50"/>
      <c r="M3908" s="50"/>
      <c r="N3908" s="50"/>
      <c r="T3908" s="50"/>
    </row>
    <row r="3909" spans="12:20" s="48" customFormat="1" hidden="1">
      <c r="L3909" s="50"/>
      <c r="M3909" s="50"/>
      <c r="N3909" s="50"/>
      <c r="T3909" s="50"/>
    </row>
    <row r="3910" spans="12:20" s="48" customFormat="1" hidden="1">
      <c r="L3910" s="50"/>
      <c r="M3910" s="50"/>
      <c r="N3910" s="50"/>
      <c r="T3910" s="50"/>
    </row>
    <row r="3911" spans="12:20" s="48" customFormat="1" hidden="1">
      <c r="L3911" s="50"/>
      <c r="M3911" s="50"/>
      <c r="N3911" s="50"/>
      <c r="T3911" s="50"/>
    </row>
    <row r="3912" spans="12:20" s="48" customFormat="1" hidden="1">
      <c r="L3912" s="50"/>
      <c r="M3912" s="50"/>
      <c r="N3912" s="50"/>
      <c r="T3912" s="50"/>
    </row>
    <row r="3913" spans="12:20" s="48" customFormat="1" hidden="1">
      <c r="L3913" s="50"/>
      <c r="M3913" s="50"/>
      <c r="N3913" s="50"/>
      <c r="T3913" s="50"/>
    </row>
    <row r="3914" spans="12:20" s="48" customFormat="1" hidden="1">
      <c r="L3914" s="50"/>
      <c r="M3914" s="50"/>
      <c r="N3914" s="50"/>
      <c r="T3914" s="50"/>
    </row>
    <row r="3915" spans="12:20" s="48" customFormat="1" hidden="1">
      <c r="L3915" s="50"/>
      <c r="M3915" s="50"/>
      <c r="N3915" s="50"/>
      <c r="T3915" s="50"/>
    </row>
    <row r="3916" spans="12:20" s="48" customFormat="1" hidden="1">
      <c r="L3916" s="50"/>
      <c r="M3916" s="50"/>
      <c r="N3916" s="50"/>
      <c r="T3916" s="50"/>
    </row>
    <row r="3917" spans="12:20" s="48" customFormat="1" hidden="1">
      <c r="L3917" s="50"/>
      <c r="M3917" s="50"/>
      <c r="N3917" s="50"/>
      <c r="T3917" s="50"/>
    </row>
    <row r="3918" spans="12:20" s="48" customFormat="1" hidden="1">
      <c r="L3918" s="50"/>
      <c r="M3918" s="50"/>
      <c r="N3918" s="50"/>
      <c r="T3918" s="50"/>
    </row>
    <row r="3919" spans="12:20" s="48" customFormat="1" hidden="1">
      <c r="L3919" s="50"/>
      <c r="M3919" s="50"/>
      <c r="N3919" s="50"/>
      <c r="T3919" s="50"/>
    </row>
    <row r="3920" spans="12:20" s="48" customFormat="1" hidden="1">
      <c r="L3920" s="50"/>
      <c r="M3920" s="50"/>
      <c r="N3920" s="50"/>
      <c r="T3920" s="50"/>
    </row>
    <row r="3921" spans="12:20" s="48" customFormat="1" hidden="1">
      <c r="L3921" s="50"/>
      <c r="M3921" s="50"/>
      <c r="N3921" s="50"/>
      <c r="T3921" s="50"/>
    </row>
    <row r="3922" spans="12:20" s="48" customFormat="1" hidden="1">
      <c r="L3922" s="50"/>
      <c r="M3922" s="50"/>
      <c r="N3922" s="50"/>
      <c r="T3922" s="50"/>
    </row>
    <row r="3923" spans="12:20" s="48" customFormat="1" hidden="1">
      <c r="L3923" s="50"/>
      <c r="M3923" s="50"/>
      <c r="N3923" s="50"/>
      <c r="T3923" s="50"/>
    </row>
    <row r="3924" spans="12:20" s="48" customFormat="1" hidden="1">
      <c r="L3924" s="50"/>
      <c r="M3924" s="50"/>
      <c r="N3924" s="50"/>
      <c r="T3924" s="50"/>
    </row>
    <row r="3925" spans="12:20" s="48" customFormat="1" hidden="1">
      <c r="L3925" s="50"/>
      <c r="M3925" s="50"/>
      <c r="N3925" s="50"/>
      <c r="T3925" s="50"/>
    </row>
    <row r="3926" spans="12:20" s="48" customFormat="1" hidden="1">
      <c r="L3926" s="50"/>
      <c r="M3926" s="50"/>
      <c r="N3926" s="50"/>
      <c r="T3926" s="50"/>
    </row>
    <row r="3927" spans="12:20" s="48" customFormat="1" hidden="1">
      <c r="L3927" s="50"/>
      <c r="M3927" s="50"/>
      <c r="N3927" s="50"/>
      <c r="T3927" s="50"/>
    </row>
    <row r="3928" spans="12:20" s="48" customFormat="1" hidden="1">
      <c r="L3928" s="50"/>
      <c r="M3928" s="50"/>
      <c r="N3928" s="50"/>
      <c r="T3928" s="50"/>
    </row>
    <row r="3929" spans="12:20" s="48" customFormat="1" hidden="1">
      <c r="L3929" s="50"/>
      <c r="M3929" s="50"/>
      <c r="N3929" s="50"/>
      <c r="T3929" s="50"/>
    </row>
    <row r="3930" spans="12:20" s="48" customFormat="1" hidden="1">
      <c r="L3930" s="50"/>
      <c r="M3930" s="50"/>
      <c r="N3930" s="50"/>
      <c r="T3930" s="50"/>
    </row>
    <row r="3931" spans="12:20" s="48" customFormat="1" hidden="1">
      <c r="L3931" s="50"/>
      <c r="M3931" s="50"/>
      <c r="N3931" s="50"/>
      <c r="T3931" s="50"/>
    </row>
    <row r="3932" spans="12:20" s="48" customFormat="1" hidden="1">
      <c r="L3932" s="50"/>
      <c r="M3932" s="50"/>
      <c r="N3932" s="50"/>
      <c r="T3932" s="50"/>
    </row>
    <row r="3933" spans="12:20" s="48" customFormat="1" hidden="1">
      <c r="L3933" s="50"/>
      <c r="M3933" s="50"/>
      <c r="N3933" s="50"/>
      <c r="T3933" s="50"/>
    </row>
    <row r="3934" spans="12:20" s="48" customFormat="1" hidden="1">
      <c r="L3934" s="50"/>
      <c r="M3934" s="50"/>
      <c r="N3934" s="50"/>
      <c r="T3934" s="50"/>
    </row>
    <row r="3935" spans="12:20" s="48" customFormat="1" hidden="1">
      <c r="L3935" s="50"/>
      <c r="M3935" s="50"/>
      <c r="N3935" s="50"/>
      <c r="T3935" s="50"/>
    </row>
    <row r="3936" spans="12:20" s="48" customFormat="1" hidden="1">
      <c r="L3936" s="50"/>
      <c r="M3936" s="50"/>
      <c r="N3936" s="50"/>
      <c r="T3936" s="50"/>
    </row>
    <row r="3937" spans="12:20" s="48" customFormat="1" hidden="1">
      <c r="L3937" s="50"/>
      <c r="M3937" s="50"/>
      <c r="N3937" s="50"/>
      <c r="T3937" s="50"/>
    </row>
    <row r="3938" spans="12:20" s="48" customFormat="1" hidden="1">
      <c r="L3938" s="50"/>
      <c r="M3938" s="50"/>
      <c r="N3938" s="50"/>
      <c r="T3938" s="50"/>
    </row>
    <row r="3939" spans="12:20" s="48" customFormat="1" hidden="1">
      <c r="L3939" s="50"/>
      <c r="M3939" s="50"/>
      <c r="N3939" s="50"/>
      <c r="T3939" s="50"/>
    </row>
    <row r="3940" spans="12:20" s="48" customFormat="1" hidden="1">
      <c r="L3940" s="50"/>
      <c r="M3940" s="50"/>
      <c r="N3940" s="50"/>
      <c r="T3940" s="50"/>
    </row>
    <row r="3941" spans="12:20" s="48" customFormat="1" hidden="1">
      <c r="L3941" s="50"/>
      <c r="M3941" s="50"/>
      <c r="N3941" s="50"/>
      <c r="T3941" s="50"/>
    </row>
    <row r="3942" spans="12:20" s="48" customFormat="1" hidden="1">
      <c r="L3942" s="50"/>
      <c r="M3942" s="50"/>
      <c r="N3942" s="50"/>
      <c r="T3942" s="50"/>
    </row>
    <row r="3943" spans="12:20" s="48" customFormat="1" hidden="1">
      <c r="L3943" s="50"/>
      <c r="M3943" s="50"/>
      <c r="N3943" s="50"/>
      <c r="T3943" s="50"/>
    </row>
    <row r="3944" spans="12:20" s="48" customFormat="1" hidden="1">
      <c r="L3944" s="50"/>
      <c r="M3944" s="50"/>
      <c r="N3944" s="50"/>
      <c r="T3944" s="50"/>
    </row>
    <row r="3945" spans="12:20" s="48" customFormat="1" hidden="1">
      <c r="L3945" s="50"/>
      <c r="M3945" s="50"/>
      <c r="N3945" s="50"/>
      <c r="T3945" s="50"/>
    </row>
    <row r="3946" spans="12:20" s="48" customFormat="1" hidden="1">
      <c r="L3946" s="50"/>
      <c r="M3946" s="50"/>
      <c r="N3946" s="50"/>
      <c r="T3946" s="50"/>
    </row>
    <row r="3947" spans="12:20" s="48" customFormat="1" hidden="1">
      <c r="L3947" s="50"/>
      <c r="M3947" s="50"/>
      <c r="N3947" s="50"/>
      <c r="T3947" s="50"/>
    </row>
    <row r="3948" spans="12:20" s="48" customFormat="1" hidden="1">
      <c r="L3948" s="50"/>
      <c r="M3948" s="50"/>
      <c r="N3948" s="50"/>
      <c r="T3948" s="50"/>
    </row>
    <row r="3949" spans="12:20" s="48" customFormat="1" hidden="1">
      <c r="L3949" s="50"/>
      <c r="M3949" s="50"/>
      <c r="N3949" s="50"/>
      <c r="T3949" s="50"/>
    </row>
    <row r="3950" spans="12:20" s="48" customFormat="1" hidden="1">
      <c r="L3950" s="50"/>
      <c r="M3950" s="50"/>
      <c r="N3950" s="50"/>
      <c r="T3950" s="50"/>
    </row>
    <row r="3951" spans="12:20" s="48" customFormat="1" hidden="1">
      <c r="L3951" s="50"/>
      <c r="M3951" s="50"/>
      <c r="N3951" s="50"/>
      <c r="T3951" s="50"/>
    </row>
    <row r="3952" spans="12:20" s="48" customFormat="1" hidden="1">
      <c r="L3952" s="50"/>
      <c r="M3952" s="50"/>
      <c r="N3952" s="50"/>
      <c r="T3952" s="50"/>
    </row>
    <row r="3953" spans="12:20" s="48" customFormat="1" hidden="1">
      <c r="L3953" s="50"/>
      <c r="M3953" s="50"/>
      <c r="N3953" s="50"/>
      <c r="T3953" s="50"/>
    </row>
    <row r="3954" spans="12:20" s="48" customFormat="1" hidden="1">
      <c r="L3954" s="50"/>
      <c r="M3954" s="50"/>
      <c r="N3954" s="50"/>
      <c r="T3954" s="50"/>
    </row>
    <row r="3955" spans="12:20" s="48" customFormat="1" hidden="1">
      <c r="L3955" s="50"/>
      <c r="M3955" s="50"/>
      <c r="N3955" s="50"/>
      <c r="T3955" s="50"/>
    </row>
    <row r="3956" spans="12:20" s="48" customFormat="1" hidden="1">
      <c r="L3956" s="50"/>
      <c r="M3956" s="50"/>
      <c r="N3956" s="50"/>
      <c r="T3956" s="50"/>
    </row>
    <row r="3957" spans="12:20" s="48" customFormat="1" hidden="1">
      <c r="L3957" s="50"/>
      <c r="M3957" s="50"/>
      <c r="N3957" s="50"/>
      <c r="T3957" s="50"/>
    </row>
    <row r="3958" spans="12:20" s="48" customFormat="1" hidden="1">
      <c r="L3958" s="50"/>
      <c r="M3958" s="50"/>
      <c r="N3958" s="50"/>
      <c r="T3958" s="50"/>
    </row>
    <row r="3959" spans="12:20" s="48" customFormat="1" hidden="1">
      <c r="L3959" s="50"/>
      <c r="M3959" s="50"/>
      <c r="N3959" s="50"/>
      <c r="T3959" s="50"/>
    </row>
    <row r="3960" spans="12:20" s="48" customFormat="1" hidden="1">
      <c r="L3960" s="50"/>
      <c r="M3960" s="50"/>
      <c r="N3960" s="50"/>
      <c r="T3960" s="50"/>
    </row>
    <row r="3961" spans="12:20" s="48" customFormat="1" hidden="1">
      <c r="L3961" s="50"/>
      <c r="M3961" s="50"/>
      <c r="N3961" s="50"/>
      <c r="T3961" s="50"/>
    </row>
    <row r="3962" spans="12:20" s="48" customFormat="1" hidden="1">
      <c r="L3962" s="50"/>
      <c r="M3962" s="50"/>
      <c r="N3962" s="50"/>
      <c r="T3962" s="50"/>
    </row>
    <row r="3963" spans="12:20" s="48" customFormat="1" hidden="1">
      <c r="L3963" s="50"/>
      <c r="M3963" s="50"/>
      <c r="N3963" s="50"/>
      <c r="T3963" s="50"/>
    </row>
    <row r="3964" spans="12:20" s="48" customFormat="1" hidden="1">
      <c r="L3964" s="50"/>
      <c r="M3964" s="50"/>
      <c r="N3964" s="50"/>
      <c r="T3964" s="50"/>
    </row>
    <row r="3965" spans="12:20" s="48" customFormat="1" hidden="1">
      <c r="L3965" s="50"/>
      <c r="M3965" s="50"/>
      <c r="N3965" s="50"/>
      <c r="T3965" s="50"/>
    </row>
    <row r="3966" spans="12:20" s="48" customFormat="1" hidden="1">
      <c r="L3966" s="50"/>
      <c r="M3966" s="50"/>
      <c r="N3966" s="50"/>
      <c r="T3966" s="50"/>
    </row>
    <row r="3967" spans="12:20" s="48" customFormat="1" hidden="1">
      <c r="L3967" s="50"/>
      <c r="M3967" s="50"/>
      <c r="N3967" s="50"/>
      <c r="T3967" s="50"/>
    </row>
    <row r="3968" spans="12:20" s="48" customFormat="1" hidden="1">
      <c r="L3968" s="50"/>
      <c r="M3968" s="50"/>
      <c r="N3968" s="50"/>
      <c r="T3968" s="50"/>
    </row>
    <row r="3969" spans="12:20" s="48" customFormat="1" hidden="1">
      <c r="L3969" s="50"/>
      <c r="M3969" s="50"/>
      <c r="N3969" s="50"/>
      <c r="T3969" s="50"/>
    </row>
    <row r="3970" spans="12:20" s="48" customFormat="1" hidden="1">
      <c r="L3970" s="50"/>
      <c r="M3970" s="50"/>
      <c r="N3970" s="50"/>
      <c r="T3970" s="50"/>
    </row>
    <row r="3971" spans="12:20" s="48" customFormat="1" hidden="1">
      <c r="L3971" s="50"/>
      <c r="M3971" s="50"/>
      <c r="N3971" s="50"/>
      <c r="T3971" s="50"/>
    </row>
    <row r="3972" spans="12:20" s="48" customFormat="1" hidden="1">
      <c r="L3972" s="50"/>
      <c r="M3972" s="50"/>
      <c r="N3972" s="50"/>
      <c r="T3972" s="50"/>
    </row>
    <row r="3973" spans="12:20" s="48" customFormat="1" hidden="1">
      <c r="L3973" s="50"/>
      <c r="M3973" s="50"/>
      <c r="N3973" s="50"/>
      <c r="T3973" s="50"/>
    </row>
    <row r="3974" spans="12:20" s="48" customFormat="1" hidden="1">
      <c r="L3974" s="50"/>
      <c r="M3974" s="50"/>
      <c r="N3974" s="50"/>
      <c r="T3974" s="50"/>
    </row>
    <row r="3975" spans="12:20" s="48" customFormat="1" hidden="1">
      <c r="L3975" s="50"/>
      <c r="M3975" s="50"/>
      <c r="N3975" s="50"/>
      <c r="T3975" s="50"/>
    </row>
    <row r="3976" spans="12:20" s="48" customFormat="1" hidden="1">
      <c r="L3976" s="50"/>
      <c r="M3976" s="50"/>
      <c r="N3976" s="50"/>
      <c r="T3976" s="50"/>
    </row>
    <row r="3977" spans="12:20" s="48" customFormat="1" hidden="1">
      <c r="L3977" s="50"/>
      <c r="M3977" s="50"/>
      <c r="N3977" s="50"/>
      <c r="T3977" s="50"/>
    </row>
    <row r="3978" spans="12:20" s="48" customFormat="1" hidden="1">
      <c r="L3978" s="50"/>
      <c r="M3978" s="50"/>
      <c r="N3978" s="50"/>
      <c r="T3978" s="50"/>
    </row>
    <row r="3979" spans="12:20" s="48" customFormat="1" hidden="1">
      <c r="L3979" s="50"/>
      <c r="M3979" s="50"/>
      <c r="N3979" s="50"/>
      <c r="T3979" s="50"/>
    </row>
    <row r="3980" spans="12:20" s="48" customFormat="1" hidden="1">
      <c r="L3980" s="50"/>
      <c r="M3980" s="50"/>
      <c r="N3980" s="50"/>
      <c r="T3980" s="50"/>
    </row>
    <row r="3981" spans="12:20" s="48" customFormat="1" hidden="1">
      <c r="L3981" s="50"/>
      <c r="M3981" s="50"/>
      <c r="N3981" s="50"/>
      <c r="T3981" s="50"/>
    </row>
    <row r="3982" spans="12:20" s="48" customFormat="1" hidden="1">
      <c r="L3982" s="50"/>
      <c r="M3982" s="50"/>
      <c r="N3982" s="50"/>
      <c r="T3982" s="50"/>
    </row>
    <row r="3983" spans="12:20" s="48" customFormat="1" hidden="1">
      <c r="L3983" s="50"/>
      <c r="M3983" s="50"/>
      <c r="N3983" s="50"/>
      <c r="T3983" s="50"/>
    </row>
    <row r="3984" spans="12:20" s="48" customFormat="1" hidden="1">
      <c r="L3984" s="50"/>
      <c r="M3984" s="50"/>
      <c r="N3984" s="50"/>
      <c r="T3984" s="50"/>
    </row>
    <row r="3985" spans="12:20" s="48" customFormat="1" hidden="1">
      <c r="L3985" s="50"/>
      <c r="M3985" s="50"/>
      <c r="N3985" s="50"/>
      <c r="T3985" s="50"/>
    </row>
    <row r="3986" spans="12:20" s="48" customFormat="1" hidden="1">
      <c r="L3986" s="50"/>
      <c r="M3986" s="50"/>
      <c r="N3986" s="50"/>
      <c r="T3986" s="50"/>
    </row>
    <row r="3987" spans="12:20" s="48" customFormat="1" hidden="1">
      <c r="L3987" s="50"/>
      <c r="M3987" s="50"/>
      <c r="N3987" s="50"/>
      <c r="T3987" s="50"/>
    </row>
    <row r="3988" spans="12:20" s="48" customFormat="1" hidden="1">
      <c r="L3988" s="50"/>
      <c r="M3988" s="50"/>
      <c r="N3988" s="50"/>
      <c r="T3988" s="50"/>
    </row>
    <row r="3989" spans="12:20" s="48" customFormat="1" hidden="1">
      <c r="L3989" s="50"/>
      <c r="M3989" s="50"/>
      <c r="N3989" s="50"/>
      <c r="T3989" s="50"/>
    </row>
    <row r="3990" spans="12:20" s="48" customFormat="1" hidden="1">
      <c r="L3990" s="50"/>
      <c r="M3990" s="50"/>
      <c r="N3990" s="50"/>
      <c r="T3990" s="50"/>
    </row>
    <row r="3991" spans="12:20" s="48" customFormat="1" hidden="1">
      <c r="L3991" s="50"/>
      <c r="M3991" s="50"/>
      <c r="N3991" s="50"/>
      <c r="T3991" s="50"/>
    </row>
    <row r="3992" spans="12:20" s="48" customFormat="1" hidden="1">
      <c r="L3992" s="50"/>
      <c r="M3992" s="50"/>
      <c r="N3992" s="50"/>
      <c r="T3992" s="50"/>
    </row>
    <row r="3993" spans="12:20" s="48" customFormat="1" hidden="1">
      <c r="L3993" s="50"/>
      <c r="M3993" s="50"/>
      <c r="N3993" s="50"/>
      <c r="T3993" s="50"/>
    </row>
    <row r="3994" spans="12:20" s="48" customFormat="1" hidden="1">
      <c r="L3994" s="50"/>
      <c r="M3994" s="50"/>
      <c r="N3994" s="50"/>
      <c r="T3994" s="50"/>
    </row>
    <row r="3995" spans="12:20" s="48" customFormat="1" hidden="1">
      <c r="L3995" s="50"/>
      <c r="M3995" s="50"/>
      <c r="N3995" s="50"/>
      <c r="T3995" s="50"/>
    </row>
    <row r="3996" spans="12:20" s="48" customFormat="1" hidden="1">
      <c r="L3996" s="50"/>
      <c r="M3996" s="50"/>
      <c r="N3996" s="50"/>
      <c r="T3996" s="50"/>
    </row>
    <row r="3997" spans="12:20" s="48" customFormat="1" hidden="1">
      <c r="L3997" s="50"/>
      <c r="M3997" s="50"/>
      <c r="N3997" s="50"/>
      <c r="T3997" s="50"/>
    </row>
    <row r="3998" spans="12:20" s="48" customFormat="1" hidden="1">
      <c r="L3998" s="50"/>
      <c r="M3998" s="50"/>
      <c r="N3998" s="50"/>
      <c r="T3998" s="50"/>
    </row>
    <row r="3999" spans="12:20" s="48" customFormat="1" hidden="1">
      <c r="L3999" s="50"/>
      <c r="M3999" s="50"/>
      <c r="N3999" s="50"/>
      <c r="T3999" s="50"/>
    </row>
    <row r="4000" spans="12:20" s="48" customFormat="1" hidden="1">
      <c r="L4000" s="50"/>
      <c r="M4000" s="50"/>
      <c r="N4000" s="50"/>
      <c r="T4000" s="50"/>
    </row>
    <row r="4001" spans="12:20" s="48" customFormat="1" hidden="1">
      <c r="L4001" s="50"/>
      <c r="M4001" s="50"/>
      <c r="N4001" s="50"/>
      <c r="T4001" s="50"/>
    </row>
    <row r="4002" spans="12:20" s="48" customFormat="1" hidden="1">
      <c r="L4002" s="50"/>
      <c r="M4002" s="50"/>
      <c r="N4002" s="50"/>
      <c r="T4002" s="50"/>
    </row>
    <row r="4003" spans="12:20" s="48" customFormat="1" hidden="1">
      <c r="L4003" s="50"/>
      <c r="M4003" s="50"/>
      <c r="N4003" s="50"/>
      <c r="T4003" s="50"/>
    </row>
    <row r="4004" spans="12:20" s="48" customFormat="1" hidden="1">
      <c r="L4004" s="50"/>
      <c r="M4004" s="50"/>
      <c r="N4004" s="50"/>
      <c r="T4004" s="50"/>
    </row>
    <row r="4005" spans="12:20" s="48" customFormat="1" hidden="1">
      <c r="L4005" s="50"/>
      <c r="M4005" s="50"/>
      <c r="N4005" s="50"/>
      <c r="T4005" s="50"/>
    </row>
    <row r="4006" spans="12:20" s="48" customFormat="1" hidden="1">
      <c r="L4006" s="50"/>
      <c r="M4006" s="50"/>
      <c r="N4006" s="50"/>
      <c r="T4006" s="50"/>
    </row>
    <row r="4007" spans="12:20" s="48" customFormat="1" hidden="1">
      <c r="L4007" s="50"/>
      <c r="M4007" s="50"/>
      <c r="N4007" s="50"/>
      <c r="T4007" s="50"/>
    </row>
    <row r="4008" spans="12:20" s="48" customFormat="1" hidden="1">
      <c r="L4008" s="50"/>
      <c r="M4008" s="50"/>
      <c r="N4008" s="50"/>
      <c r="T4008" s="50"/>
    </row>
    <row r="4009" spans="12:20" s="48" customFormat="1" hidden="1">
      <c r="L4009" s="50"/>
      <c r="M4009" s="50"/>
      <c r="N4009" s="50"/>
      <c r="T4009" s="50"/>
    </row>
    <row r="4010" spans="12:20" s="48" customFormat="1" hidden="1">
      <c r="L4010" s="50"/>
      <c r="M4010" s="50"/>
      <c r="N4010" s="50"/>
      <c r="T4010" s="50"/>
    </row>
    <row r="4011" spans="12:20" s="48" customFormat="1" hidden="1">
      <c r="L4011" s="50"/>
      <c r="M4011" s="50"/>
      <c r="N4011" s="50"/>
      <c r="T4011" s="50"/>
    </row>
    <row r="4012" spans="12:20" s="48" customFormat="1" hidden="1">
      <c r="L4012" s="50"/>
      <c r="M4012" s="50"/>
      <c r="N4012" s="50"/>
      <c r="T4012" s="50"/>
    </row>
    <row r="4013" spans="12:20" s="48" customFormat="1" hidden="1">
      <c r="L4013" s="50"/>
      <c r="M4013" s="50"/>
      <c r="N4013" s="50"/>
      <c r="T4013" s="50"/>
    </row>
    <row r="4014" spans="12:20" s="48" customFormat="1" hidden="1">
      <c r="L4014" s="50"/>
      <c r="M4014" s="50"/>
      <c r="N4014" s="50"/>
      <c r="T4014" s="50"/>
    </row>
    <row r="4015" spans="12:20" s="48" customFormat="1" hidden="1">
      <c r="L4015" s="50"/>
      <c r="M4015" s="50"/>
      <c r="N4015" s="50"/>
      <c r="T4015" s="50"/>
    </row>
    <row r="4016" spans="12:20" s="48" customFormat="1" hidden="1">
      <c r="L4016" s="50"/>
      <c r="M4016" s="50"/>
      <c r="N4016" s="50"/>
      <c r="T4016" s="50"/>
    </row>
    <row r="4017" spans="12:20" s="48" customFormat="1" hidden="1">
      <c r="L4017" s="50"/>
      <c r="M4017" s="50"/>
      <c r="N4017" s="50"/>
      <c r="T4017" s="50"/>
    </row>
    <row r="4018" spans="12:20" s="48" customFormat="1" hidden="1">
      <c r="L4018" s="50"/>
      <c r="M4018" s="50"/>
      <c r="N4018" s="50"/>
      <c r="T4018" s="50"/>
    </row>
    <row r="4019" spans="12:20" s="48" customFormat="1" hidden="1">
      <c r="L4019" s="50"/>
      <c r="M4019" s="50"/>
      <c r="N4019" s="50"/>
      <c r="T4019" s="50"/>
    </row>
    <row r="4020" spans="12:20" s="48" customFormat="1" hidden="1">
      <c r="L4020" s="50"/>
      <c r="M4020" s="50"/>
      <c r="N4020" s="50"/>
      <c r="T4020" s="50"/>
    </row>
    <row r="4021" spans="12:20" s="48" customFormat="1" hidden="1">
      <c r="L4021" s="50"/>
      <c r="M4021" s="50"/>
      <c r="N4021" s="50"/>
      <c r="T4021" s="50"/>
    </row>
    <row r="4022" spans="12:20" s="48" customFormat="1" hidden="1">
      <c r="L4022" s="50"/>
      <c r="M4022" s="50"/>
      <c r="N4022" s="50"/>
      <c r="T4022" s="50"/>
    </row>
    <row r="4023" spans="12:20" s="48" customFormat="1" hidden="1">
      <c r="L4023" s="50"/>
      <c r="M4023" s="50"/>
      <c r="N4023" s="50"/>
      <c r="T4023" s="50"/>
    </row>
    <row r="4024" spans="12:20" s="48" customFormat="1" hidden="1">
      <c r="L4024" s="50"/>
      <c r="M4024" s="50"/>
      <c r="N4024" s="50"/>
      <c r="T4024" s="50"/>
    </row>
    <row r="4025" spans="12:20" s="48" customFormat="1" hidden="1">
      <c r="L4025" s="50"/>
      <c r="M4025" s="50"/>
      <c r="N4025" s="50"/>
      <c r="T4025" s="50"/>
    </row>
    <row r="4026" spans="12:20" s="48" customFormat="1" hidden="1">
      <c r="L4026" s="50"/>
      <c r="M4026" s="50"/>
      <c r="N4026" s="50"/>
      <c r="T4026" s="50"/>
    </row>
    <row r="4027" spans="12:20" s="48" customFormat="1" hidden="1">
      <c r="L4027" s="50"/>
      <c r="M4027" s="50"/>
      <c r="N4027" s="50"/>
      <c r="T4027" s="50"/>
    </row>
    <row r="4028" spans="12:20" s="48" customFormat="1" hidden="1">
      <c r="L4028" s="50"/>
      <c r="M4028" s="50"/>
      <c r="N4028" s="50"/>
      <c r="T4028" s="50"/>
    </row>
    <row r="4029" spans="12:20" s="48" customFormat="1" hidden="1">
      <c r="L4029" s="50"/>
      <c r="M4029" s="50"/>
      <c r="N4029" s="50"/>
      <c r="T4029" s="50"/>
    </row>
    <row r="4030" spans="12:20" s="48" customFormat="1" hidden="1">
      <c r="L4030" s="50"/>
      <c r="M4030" s="50"/>
      <c r="N4030" s="50"/>
      <c r="T4030" s="50"/>
    </row>
    <row r="4031" spans="12:20" s="48" customFormat="1" hidden="1">
      <c r="L4031" s="50"/>
      <c r="M4031" s="50"/>
      <c r="N4031" s="50"/>
      <c r="T4031" s="50"/>
    </row>
    <row r="4032" spans="12:20" s="48" customFormat="1" hidden="1">
      <c r="L4032" s="50"/>
      <c r="M4032" s="50"/>
      <c r="N4032" s="50"/>
      <c r="T4032" s="50"/>
    </row>
    <row r="4033" spans="12:20" s="48" customFormat="1" hidden="1">
      <c r="L4033" s="50"/>
      <c r="M4033" s="50"/>
      <c r="N4033" s="50"/>
      <c r="T4033" s="50"/>
    </row>
    <row r="4034" spans="12:20" s="48" customFormat="1" hidden="1">
      <c r="L4034" s="50"/>
      <c r="M4034" s="50"/>
      <c r="N4034" s="50"/>
      <c r="T4034" s="50"/>
    </row>
    <row r="4035" spans="12:20" s="48" customFormat="1" hidden="1">
      <c r="L4035" s="50"/>
      <c r="M4035" s="50"/>
      <c r="N4035" s="50"/>
      <c r="T4035" s="50"/>
    </row>
    <row r="4036" spans="12:20" s="48" customFormat="1" hidden="1">
      <c r="L4036" s="50"/>
      <c r="M4036" s="50"/>
      <c r="N4036" s="50"/>
      <c r="T4036" s="50"/>
    </row>
    <row r="4037" spans="12:20" s="48" customFormat="1" hidden="1">
      <c r="L4037" s="50"/>
      <c r="M4037" s="50"/>
      <c r="N4037" s="50"/>
      <c r="T4037" s="50"/>
    </row>
    <row r="4038" spans="12:20" s="48" customFormat="1" hidden="1">
      <c r="L4038" s="50"/>
      <c r="M4038" s="50"/>
      <c r="N4038" s="50"/>
      <c r="T4038" s="50"/>
    </row>
    <row r="4039" spans="12:20" s="48" customFormat="1" hidden="1">
      <c r="L4039" s="50"/>
      <c r="M4039" s="50"/>
      <c r="N4039" s="50"/>
      <c r="T4039" s="50"/>
    </row>
    <row r="4040" spans="12:20" s="48" customFormat="1" hidden="1">
      <c r="L4040" s="50"/>
      <c r="M4040" s="50"/>
      <c r="N4040" s="50"/>
      <c r="T4040" s="50"/>
    </row>
    <row r="4041" spans="12:20" s="48" customFormat="1" hidden="1">
      <c r="L4041" s="50"/>
      <c r="M4041" s="50"/>
      <c r="N4041" s="50"/>
      <c r="T4041" s="50"/>
    </row>
    <row r="4042" spans="12:20" s="48" customFormat="1" hidden="1">
      <c r="L4042" s="50"/>
      <c r="M4042" s="50"/>
      <c r="N4042" s="50"/>
      <c r="T4042" s="50"/>
    </row>
    <row r="4043" spans="12:20" s="48" customFormat="1" hidden="1">
      <c r="L4043" s="50"/>
      <c r="M4043" s="50"/>
      <c r="N4043" s="50"/>
      <c r="T4043" s="50"/>
    </row>
    <row r="4044" spans="12:20" s="48" customFormat="1" hidden="1">
      <c r="L4044" s="50"/>
      <c r="M4044" s="50"/>
      <c r="N4044" s="50"/>
      <c r="T4044" s="50"/>
    </row>
    <row r="4045" spans="12:20" s="48" customFormat="1" hidden="1">
      <c r="L4045" s="50"/>
      <c r="M4045" s="50"/>
      <c r="N4045" s="50"/>
      <c r="T4045" s="50"/>
    </row>
    <row r="4046" spans="12:20" s="48" customFormat="1" hidden="1">
      <c r="L4046" s="50"/>
      <c r="M4046" s="50"/>
      <c r="N4046" s="50"/>
      <c r="T4046" s="50"/>
    </row>
    <row r="4047" spans="12:20" s="48" customFormat="1" hidden="1">
      <c r="L4047" s="50"/>
      <c r="M4047" s="50"/>
      <c r="N4047" s="50"/>
      <c r="T4047" s="50"/>
    </row>
    <row r="4048" spans="12:20" s="48" customFormat="1" hidden="1">
      <c r="L4048" s="50"/>
      <c r="M4048" s="50"/>
      <c r="N4048" s="50"/>
      <c r="T4048" s="50"/>
    </row>
    <row r="4049" spans="12:20" s="48" customFormat="1" hidden="1">
      <c r="L4049" s="50"/>
      <c r="M4049" s="50"/>
      <c r="N4049" s="50"/>
      <c r="T4049" s="50"/>
    </row>
    <row r="4050" spans="12:20" s="48" customFormat="1" hidden="1">
      <c r="L4050" s="50"/>
      <c r="M4050" s="50"/>
      <c r="N4050" s="50"/>
      <c r="T4050" s="50"/>
    </row>
    <row r="4051" spans="12:20" s="48" customFormat="1" hidden="1">
      <c r="L4051" s="50"/>
      <c r="M4051" s="50"/>
      <c r="N4051" s="50"/>
      <c r="T4051" s="50"/>
    </row>
    <row r="4052" spans="12:20" s="48" customFormat="1" hidden="1">
      <c r="L4052" s="50"/>
      <c r="M4052" s="50"/>
      <c r="N4052" s="50"/>
      <c r="T4052" s="50"/>
    </row>
    <row r="4053" spans="12:20" s="48" customFormat="1" hidden="1">
      <c r="L4053" s="50"/>
      <c r="M4053" s="50"/>
      <c r="N4053" s="50"/>
      <c r="T4053" s="50"/>
    </row>
    <row r="4054" spans="12:20" s="48" customFormat="1" hidden="1">
      <c r="L4054" s="50"/>
      <c r="M4054" s="50"/>
      <c r="N4054" s="50"/>
      <c r="T4054" s="50"/>
    </row>
    <row r="4055" spans="12:20" s="48" customFormat="1" hidden="1">
      <c r="L4055" s="50"/>
      <c r="M4055" s="50"/>
      <c r="N4055" s="50"/>
      <c r="T4055" s="50"/>
    </row>
    <row r="4056" spans="12:20" s="48" customFormat="1" hidden="1">
      <c r="L4056" s="50"/>
      <c r="M4056" s="50"/>
      <c r="N4056" s="50"/>
      <c r="T4056" s="50"/>
    </row>
    <row r="4057" spans="12:20" s="48" customFormat="1" hidden="1">
      <c r="L4057" s="50"/>
      <c r="M4057" s="50"/>
      <c r="N4057" s="50"/>
      <c r="T4057" s="50"/>
    </row>
    <row r="4058" spans="12:20" s="48" customFormat="1" hidden="1">
      <c r="L4058" s="50"/>
      <c r="M4058" s="50"/>
      <c r="N4058" s="50"/>
      <c r="T4058" s="50"/>
    </row>
    <row r="4059" spans="12:20" s="48" customFormat="1" hidden="1">
      <c r="L4059" s="50"/>
      <c r="M4059" s="50"/>
      <c r="N4059" s="50"/>
      <c r="T4059" s="50"/>
    </row>
    <row r="4060" spans="12:20" s="48" customFormat="1" hidden="1">
      <c r="L4060" s="50"/>
      <c r="M4060" s="50"/>
      <c r="N4060" s="50"/>
      <c r="T4060" s="50"/>
    </row>
    <row r="4061" spans="12:20" s="48" customFormat="1" hidden="1">
      <c r="L4061" s="50"/>
      <c r="M4061" s="50"/>
      <c r="N4061" s="50"/>
      <c r="T4061" s="50"/>
    </row>
    <row r="4062" spans="12:20" s="48" customFormat="1" hidden="1">
      <c r="L4062" s="50"/>
      <c r="M4062" s="50"/>
      <c r="N4062" s="50"/>
      <c r="T4062" s="50"/>
    </row>
    <row r="4063" spans="12:20" s="48" customFormat="1" hidden="1">
      <c r="L4063" s="50"/>
      <c r="M4063" s="50"/>
      <c r="N4063" s="50"/>
      <c r="T4063" s="50"/>
    </row>
    <row r="4064" spans="12:20" s="48" customFormat="1" hidden="1">
      <c r="L4064" s="50"/>
      <c r="M4064" s="50"/>
      <c r="N4064" s="50"/>
      <c r="T4064" s="50"/>
    </row>
    <row r="4065" spans="12:20" s="48" customFormat="1" hidden="1">
      <c r="L4065" s="50"/>
      <c r="M4065" s="50"/>
      <c r="N4065" s="50"/>
      <c r="T4065" s="50"/>
    </row>
    <row r="4066" spans="12:20" s="48" customFormat="1" hidden="1">
      <c r="L4066" s="50"/>
      <c r="M4066" s="50"/>
      <c r="N4066" s="50"/>
      <c r="T4066" s="50"/>
    </row>
    <row r="4067" spans="12:20" s="48" customFormat="1" hidden="1">
      <c r="L4067" s="50"/>
      <c r="M4067" s="50"/>
      <c r="N4067" s="50"/>
      <c r="T4067" s="50"/>
    </row>
    <row r="4068" spans="12:20" s="48" customFormat="1" hidden="1">
      <c r="L4068" s="50"/>
      <c r="M4068" s="50"/>
      <c r="N4068" s="50"/>
      <c r="T4068" s="50"/>
    </row>
    <row r="4069" spans="12:20" s="48" customFormat="1" hidden="1">
      <c r="L4069" s="50"/>
      <c r="M4069" s="50"/>
      <c r="N4069" s="50"/>
      <c r="T4069" s="50"/>
    </row>
    <row r="4070" spans="12:20" s="48" customFormat="1" hidden="1">
      <c r="L4070" s="50"/>
      <c r="M4070" s="50"/>
      <c r="N4070" s="50"/>
      <c r="T4070" s="50"/>
    </row>
    <row r="4071" spans="12:20" s="48" customFormat="1" hidden="1">
      <c r="L4071" s="50"/>
      <c r="M4071" s="50"/>
      <c r="N4071" s="50"/>
      <c r="T4071" s="50"/>
    </row>
    <row r="4072" spans="12:20" s="48" customFormat="1" hidden="1">
      <c r="L4072" s="50"/>
      <c r="M4072" s="50"/>
      <c r="N4072" s="50"/>
      <c r="T4072" s="50"/>
    </row>
    <row r="4073" spans="12:20" s="48" customFormat="1" hidden="1">
      <c r="L4073" s="50"/>
      <c r="M4073" s="50"/>
      <c r="N4073" s="50"/>
      <c r="T4073" s="50"/>
    </row>
    <row r="4074" spans="12:20" s="48" customFormat="1" hidden="1">
      <c r="L4074" s="50"/>
      <c r="M4074" s="50"/>
      <c r="N4074" s="50"/>
      <c r="T4074" s="50"/>
    </row>
    <row r="4075" spans="12:20" s="48" customFormat="1" hidden="1">
      <c r="L4075" s="50"/>
      <c r="M4075" s="50"/>
      <c r="N4075" s="50"/>
      <c r="T4075" s="50"/>
    </row>
    <row r="4076" spans="12:20" s="48" customFormat="1" hidden="1">
      <c r="L4076" s="50"/>
      <c r="M4076" s="50"/>
      <c r="N4076" s="50"/>
      <c r="T4076" s="50"/>
    </row>
    <row r="4077" spans="12:20" s="48" customFormat="1" hidden="1">
      <c r="L4077" s="50"/>
      <c r="M4077" s="50"/>
      <c r="N4077" s="50"/>
      <c r="T4077" s="50"/>
    </row>
    <row r="4078" spans="12:20" s="48" customFormat="1" hidden="1">
      <c r="L4078" s="50"/>
      <c r="M4078" s="50"/>
      <c r="N4078" s="50"/>
      <c r="T4078" s="50"/>
    </row>
    <row r="4079" spans="12:20" s="48" customFormat="1" hidden="1">
      <c r="L4079" s="50"/>
      <c r="M4079" s="50"/>
      <c r="N4079" s="50"/>
      <c r="T4079" s="50"/>
    </row>
    <row r="4080" spans="12:20" s="48" customFormat="1" hidden="1">
      <c r="L4080" s="50"/>
      <c r="M4080" s="50"/>
      <c r="N4080" s="50"/>
      <c r="T4080" s="50"/>
    </row>
    <row r="4081" spans="12:20" s="48" customFormat="1" hidden="1">
      <c r="L4081" s="50"/>
      <c r="M4081" s="50"/>
      <c r="N4081" s="50"/>
      <c r="T4081" s="50"/>
    </row>
    <row r="4082" spans="12:20" s="48" customFormat="1" hidden="1">
      <c r="L4082" s="50"/>
      <c r="M4082" s="50"/>
      <c r="N4082" s="50"/>
      <c r="T4082" s="50"/>
    </row>
    <row r="4083" spans="12:20" s="48" customFormat="1" hidden="1">
      <c r="L4083" s="50"/>
      <c r="M4083" s="50"/>
      <c r="N4083" s="50"/>
      <c r="T4083" s="50"/>
    </row>
    <row r="4084" spans="12:20" s="48" customFormat="1" hidden="1">
      <c r="L4084" s="50"/>
      <c r="M4084" s="50"/>
      <c r="N4084" s="50"/>
      <c r="T4084" s="50"/>
    </row>
    <row r="4085" spans="12:20" s="48" customFormat="1" hidden="1">
      <c r="L4085" s="50"/>
      <c r="M4085" s="50"/>
      <c r="N4085" s="50"/>
      <c r="T4085" s="50"/>
    </row>
    <row r="4086" spans="12:20" s="48" customFormat="1" hidden="1">
      <c r="L4086" s="50"/>
      <c r="M4086" s="50"/>
      <c r="N4086" s="50"/>
      <c r="T4086" s="50"/>
    </row>
    <row r="4087" spans="12:20" s="48" customFormat="1" hidden="1">
      <c r="L4087" s="50"/>
      <c r="M4087" s="50"/>
      <c r="N4087" s="50"/>
      <c r="T4087" s="50"/>
    </row>
    <row r="4088" spans="12:20" s="48" customFormat="1" hidden="1">
      <c r="L4088" s="50"/>
      <c r="M4088" s="50"/>
      <c r="N4088" s="50"/>
      <c r="T4088" s="50"/>
    </row>
    <row r="4089" spans="12:20" s="48" customFormat="1" hidden="1">
      <c r="L4089" s="50"/>
      <c r="M4089" s="50"/>
      <c r="N4089" s="50"/>
      <c r="T4089" s="50"/>
    </row>
    <row r="4090" spans="12:20" s="48" customFormat="1" hidden="1">
      <c r="L4090" s="50"/>
      <c r="M4090" s="50"/>
      <c r="N4090" s="50"/>
      <c r="T4090" s="50"/>
    </row>
    <row r="4091" spans="12:20" s="48" customFormat="1" hidden="1">
      <c r="L4091" s="50"/>
      <c r="M4091" s="50"/>
      <c r="N4091" s="50"/>
      <c r="T4091" s="50"/>
    </row>
    <row r="4092" spans="12:20" s="48" customFormat="1" hidden="1">
      <c r="L4092" s="50"/>
      <c r="M4092" s="50"/>
      <c r="N4092" s="50"/>
      <c r="T4092" s="50"/>
    </row>
    <row r="4093" spans="12:20" s="48" customFormat="1" hidden="1">
      <c r="L4093" s="50"/>
      <c r="M4093" s="50"/>
      <c r="N4093" s="50"/>
      <c r="T4093" s="50"/>
    </row>
    <row r="4094" spans="12:20" s="48" customFormat="1" hidden="1">
      <c r="L4094" s="50"/>
      <c r="M4094" s="50"/>
      <c r="N4094" s="50"/>
      <c r="T4094" s="50"/>
    </row>
    <row r="4095" spans="12:20" s="48" customFormat="1" hidden="1">
      <c r="L4095" s="50"/>
      <c r="M4095" s="50"/>
      <c r="N4095" s="50"/>
      <c r="T4095" s="50"/>
    </row>
    <row r="4096" spans="12:20" s="48" customFormat="1" hidden="1">
      <c r="L4096" s="50"/>
      <c r="M4096" s="50"/>
      <c r="N4096" s="50"/>
      <c r="T4096" s="50"/>
    </row>
    <row r="4097" spans="12:20" s="48" customFormat="1" hidden="1">
      <c r="L4097" s="50"/>
      <c r="M4097" s="50"/>
      <c r="N4097" s="50"/>
      <c r="T4097" s="50"/>
    </row>
    <row r="4098" spans="12:20" s="48" customFormat="1" hidden="1">
      <c r="L4098" s="50"/>
      <c r="M4098" s="50"/>
      <c r="N4098" s="50"/>
      <c r="T4098" s="50"/>
    </row>
    <row r="4099" spans="12:20" s="48" customFormat="1" hidden="1">
      <c r="L4099" s="50"/>
      <c r="M4099" s="50"/>
      <c r="N4099" s="50"/>
      <c r="T4099" s="50"/>
    </row>
    <row r="4100" spans="12:20" s="48" customFormat="1" hidden="1">
      <c r="L4100" s="50"/>
      <c r="M4100" s="50"/>
      <c r="N4100" s="50"/>
      <c r="T4100" s="50"/>
    </row>
    <row r="4101" spans="12:20" s="48" customFormat="1" hidden="1">
      <c r="L4101" s="50"/>
      <c r="M4101" s="50"/>
      <c r="N4101" s="50"/>
      <c r="T4101" s="50"/>
    </row>
    <row r="4102" spans="12:20" s="48" customFormat="1" hidden="1">
      <c r="L4102" s="50"/>
      <c r="M4102" s="50"/>
      <c r="N4102" s="50"/>
      <c r="T4102" s="50"/>
    </row>
    <row r="4103" spans="12:20" s="48" customFormat="1" hidden="1">
      <c r="L4103" s="50"/>
      <c r="M4103" s="50"/>
      <c r="N4103" s="50"/>
      <c r="T4103" s="50"/>
    </row>
    <row r="4104" spans="12:20" s="48" customFormat="1" hidden="1">
      <c r="L4104" s="50"/>
      <c r="M4104" s="50"/>
      <c r="N4104" s="50"/>
      <c r="T4104" s="50"/>
    </row>
    <row r="4105" spans="12:20" s="48" customFormat="1" hidden="1">
      <c r="L4105" s="50"/>
      <c r="M4105" s="50"/>
      <c r="N4105" s="50"/>
      <c r="T4105" s="50"/>
    </row>
    <row r="4106" spans="12:20" s="48" customFormat="1" hidden="1">
      <c r="L4106" s="50"/>
      <c r="M4106" s="50"/>
      <c r="N4106" s="50"/>
      <c r="T4106" s="50"/>
    </row>
    <row r="4107" spans="12:20" s="48" customFormat="1" hidden="1">
      <c r="L4107" s="50"/>
      <c r="M4107" s="50"/>
      <c r="N4107" s="50"/>
      <c r="T4107" s="50"/>
    </row>
    <row r="4108" spans="12:20" s="48" customFormat="1" hidden="1">
      <c r="L4108" s="50"/>
      <c r="M4108" s="50"/>
      <c r="N4108" s="50"/>
      <c r="T4108" s="50"/>
    </row>
    <row r="4109" spans="12:20" s="48" customFormat="1" hidden="1">
      <c r="L4109" s="50"/>
      <c r="M4109" s="50"/>
      <c r="N4109" s="50"/>
      <c r="T4109" s="50"/>
    </row>
    <row r="4110" spans="12:20" s="48" customFormat="1" hidden="1">
      <c r="L4110" s="50"/>
      <c r="M4110" s="50"/>
      <c r="N4110" s="50"/>
      <c r="T4110" s="50"/>
    </row>
    <row r="4111" spans="12:20" s="48" customFormat="1" hidden="1">
      <c r="L4111" s="50"/>
      <c r="M4111" s="50"/>
      <c r="N4111" s="50"/>
      <c r="T4111" s="50"/>
    </row>
    <row r="4112" spans="12:20" s="48" customFormat="1" hidden="1">
      <c r="L4112" s="50"/>
      <c r="M4112" s="50"/>
      <c r="N4112" s="50"/>
      <c r="T4112" s="50"/>
    </row>
    <row r="4113" spans="12:20" s="48" customFormat="1" hidden="1">
      <c r="L4113" s="50"/>
      <c r="M4113" s="50"/>
      <c r="N4113" s="50"/>
      <c r="T4113" s="50"/>
    </row>
    <row r="4114" spans="12:20" s="48" customFormat="1" hidden="1">
      <c r="L4114" s="50"/>
      <c r="M4114" s="50"/>
      <c r="N4114" s="50"/>
      <c r="T4114" s="50"/>
    </row>
    <row r="4115" spans="12:20" s="48" customFormat="1" hidden="1">
      <c r="L4115" s="50"/>
      <c r="M4115" s="50"/>
      <c r="N4115" s="50"/>
      <c r="T4115" s="50"/>
    </row>
    <row r="4116" spans="12:20" s="48" customFormat="1" hidden="1">
      <c r="L4116" s="50"/>
      <c r="M4116" s="50"/>
      <c r="N4116" s="50"/>
      <c r="T4116" s="50"/>
    </row>
    <row r="4117" spans="12:20" s="48" customFormat="1" hidden="1">
      <c r="L4117" s="50"/>
      <c r="M4117" s="50"/>
      <c r="N4117" s="50"/>
      <c r="T4117" s="50"/>
    </row>
    <row r="4118" spans="12:20" s="48" customFormat="1" hidden="1">
      <c r="L4118" s="50"/>
      <c r="M4118" s="50"/>
      <c r="N4118" s="50"/>
      <c r="T4118" s="50"/>
    </row>
    <row r="4119" spans="12:20" s="48" customFormat="1" hidden="1">
      <c r="L4119" s="50"/>
      <c r="M4119" s="50"/>
      <c r="N4119" s="50"/>
      <c r="T4119" s="50"/>
    </row>
    <row r="4120" spans="12:20" s="48" customFormat="1" hidden="1">
      <c r="L4120" s="50"/>
      <c r="M4120" s="50"/>
      <c r="N4120" s="50"/>
      <c r="T4120" s="50"/>
    </row>
    <row r="4121" spans="12:20" s="48" customFormat="1" hidden="1">
      <c r="L4121" s="50"/>
      <c r="M4121" s="50"/>
      <c r="N4121" s="50"/>
      <c r="T4121" s="50"/>
    </row>
    <row r="4122" spans="12:20" s="48" customFormat="1" hidden="1">
      <c r="L4122" s="50"/>
      <c r="M4122" s="50"/>
      <c r="N4122" s="50"/>
      <c r="T4122" s="50"/>
    </row>
    <row r="4123" spans="12:20" s="48" customFormat="1" hidden="1">
      <c r="L4123" s="50"/>
      <c r="M4123" s="50"/>
      <c r="N4123" s="50"/>
      <c r="T4123" s="50"/>
    </row>
    <row r="4124" spans="12:20" s="48" customFormat="1" hidden="1">
      <c r="L4124" s="50"/>
      <c r="M4124" s="50"/>
      <c r="N4124" s="50"/>
      <c r="T4124" s="50"/>
    </row>
    <row r="4125" spans="12:20" s="48" customFormat="1" hidden="1">
      <c r="L4125" s="50"/>
      <c r="M4125" s="50"/>
      <c r="N4125" s="50"/>
      <c r="T4125" s="50"/>
    </row>
    <row r="4126" spans="12:20" s="48" customFormat="1" hidden="1">
      <c r="L4126" s="50"/>
      <c r="M4126" s="50"/>
      <c r="N4126" s="50"/>
      <c r="T4126" s="50"/>
    </row>
    <row r="4127" spans="12:20" s="48" customFormat="1" hidden="1">
      <c r="L4127" s="50"/>
      <c r="M4127" s="50"/>
      <c r="N4127" s="50"/>
      <c r="T4127" s="50"/>
    </row>
    <row r="4128" spans="12:20" s="48" customFormat="1" hidden="1">
      <c r="L4128" s="50"/>
      <c r="M4128" s="50"/>
      <c r="N4128" s="50"/>
      <c r="T4128" s="50"/>
    </row>
    <row r="4129" spans="12:20" s="48" customFormat="1" hidden="1">
      <c r="L4129" s="50"/>
      <c r="M4129" s="50"/>
      <c r="N4129" s="50"/>
      <c r="T4129" s="50"/>
    </row>
    <row r="4130" spans="12:20" s="48" customFormat="1" hidden="1">
      <c r="L4130" s="50"/>
      <c r="M4130" s="50"/>
      <c r="N4130" s="50"/>
      <c r="T4130" s="50"/>
    </row>
    <row r="4131" spans="12:20" s="48" customFormat="1" hidden="1">
      <c r="L4131" s="50"/>
      <c r="M4131" s="50"/>
      <c r="N4131" s="50"/>
      <c r="T4131" s="50"/>
    </row>
    <row r="4132" spans="12:20" s="48" customFormat="1" hidden="1">
      <c r="L4132" s="50"/>
      <c r="M4132" s="50"/>
      <c r="N4132" s="50"/>
      <c r="T4132" s="50"/>
    </row>
    <row r="4133" spans="12:20" s="48" customFormat="1" hidden="1">
      <c r="L4133" s="50"/>
      <c r="M4133" s="50"/>
      <c r="N4133" s="50"/>
      <c r="T4133" s="50"/>
    </row>
    <row r="4134" spans="12:20" s="48" customFormat="1" hidden="1">
      <c r="L4134" s="50"/>
      <c r="M4134" s="50"/>
      <c r="N4134" s="50"/>
      <c r="T4134" s="50"/>
    </row>
    <row r="4135" spans="12:20" s="48" customFormat="1" hidden="1">
      <c r="L4135" s="50"/>
      <c r="M4135" s="50"/>
      <c r="N4135" s="50"/>
      <c r="T4135" s="50"/>
    </row>
    <row r="4136" spans="12:20" s="48" customFormat="1" hidden="1">
      <c r="L4136" s="50"/>
      <c r="M4136" s="50"/>
      <c r="N4136" s="50"/>
      <c r="T4136" s="50"/>
    </row>
    <row r="4137" spans="12:20" s="48" customFormat="1" hidden="1">
      <c r="L4137" s="50"/>
      <c r="M4137" s="50"/>
      <c r="N4137" s="50"/>
      <c r="T4137" s="50"/>
    </row>
    <row r="4138" spans="12:20" s="48" customFormat="1" hidden="1">
      <c r="L4138" s="50"/>
      <c r="M4138" s="50"/>
      <c r="N4138" s="50"/>
      <c r="T4138" s="50"/>
    </row>
    <row r="4139" spans="12:20" s="48" customFormat="1" hidden="1">
      <c r="L4139" s="50"/>
      <c r="M4139" s="50"/>
      <c r="N4139" s="50"/>
      <c r="T4139" s="50"/>
    </row>
    <row r="4140" spans="12:20" s="48" customFormat="1" hidden="1">
      <c r="L4140" s="50"/>
      <c r="M4140" s="50"/>
      <c r="N4140" s="50"/>
      <c r="T4140" s="50"/>
    </row>
    <row r="4141" spans="12:20" s="48" customFormat="1" hidden="1">
      <c r="L4141" s="50"/>
      <c r="M4141" s="50"/>
      <c r="N4141" s="50"/>
      <c r="T4141" s="50"/>
    </row>
    <row r="4142" spans="12:20" s="48" customFormat="1" hidden="1">
      <c r="L4142" s="50"/>
      <c r="M4142" s="50"/>
      <c r="N4142" s="50"/>
      <c r="T4142" s="50"/>
    </row>
    <row r="4143" spans="12:20" s="48" customFormat="1" hidden="1">
      <c r="L4143" s="50"/>
      <c r="M4143" s="50"/>
      <c r="N4143" s="50"/>
      <c r="T4143" s="50"/>
    </row>
    <row r="4144" spans="12:20" s="48" customFormat="1" hidden="1">
      <c r="L4144" s="50"/>
      <c r="M4144" s="50"/>
      <c r="N4144" s="50"/>
      <c r="T4144" s="50"/>
    </row>
    <row r="4145" spans="12:20" s="48" customFormat="1" hidden="1">
      <c r="L4145" s="50"/>
      <c r="M4145" s="50"/>
      <c r="N4145" s="50"/>
      <c r="T4145" s="50"/>
    </row>
    <row r="4146" spans="12:20" s="48" customFormat="1" hidden="1">
      <c r="L4146" s="50"/>
      <c r="M4146" s="50"/>
      <c r="N4146" s="50"/>
      <c r="T4146" s="50"/>
    </row>
    <row r="4147" spans="12:20" s="48" customFormat="1" hidden="1">
      <c r="L4147" s="50"/>
      <c r="M4147" s="50"/>
      <c r="N4147" s="50"/>
      <c r="T4147" s="50"/>
    </row>
    <row r="4148" spans="12:20" s="48" customFormat="1" hidden="1">
      <c r="L4148" s="50"/>
      <c r="M4148" s="50"/>
      <c r="N4148" s="50"/>
      <c r="T4148" s="50"/>
    </row>
    <row r="4149" spans="12:20" s="48" customFormat="1" hidden="1">
      <c r="L4149" s="50"/>
      <c r="M4149" s="50"/>
      <c r="N4149" s="50"/>
      <c r="T4149" s="50"/>
    </row>
    <row r="4150" spans="12:20" s="48" customFormat="1" hidden="1">
      <c r="L4150" s="50"/>
      <c r="M4150" s="50"/>
      <c r="N4150" s="50"/>
      <c r="T4150" s="50"/>
    </row>
    <row r="4151" spans="12:20" s="48" customFormat="1" hidden="1">
      <c r="L4151" s="50"/>
      <c r="M4151" s="50"/>
      <c r="N4151" s="50"/>
      <c r="T4151" s="50"/>
    </row>
    <row r="4152" spans="12:20" s="48" customFormat="1" hidden="1">
      <c r="L4152" s="50"/>
      <c r="M4152" s="50"/>
      <c r="N4152" s="50"/>
      <c r="T4152" s="50"/>
    </row>
    <row r="4153" spans="12:20" s="48" customFormat="1" hidden="1">
      <c r="L4153" s="50"/>
      <c r="M4153" s="50"/>
      <c r="N4153" s="50"/>
      <c r="T4153" s="50"/>
    </row>
    <row r="4154" spans="12:20" s="48" customFormat="1" hidden="1">
      <c r="L4154" s="50"/>
      <c r="M4154" s="50"/>
      <c r="N4154" s="50"/>
      <c r="T4154" s="50"/>
    </row>
    <row r="4155" spans="12:20" s="48" customFormat="1" hidden="1">
      <c r="L4155" s="50"/>
      <c r="M4155" s="50"/>
      <c r="N4155" s="50"/>
      <c r="T4155" s="50"/>
    </row>
    <row r="4156" spans="12:20" s="48" customFormat="1" hidden="1">
      <c r="L4156" s="50"/>
      <c r="M4156" s="50"/>
      <c r="N4156" s="50"/>
      <c r="T4156" s="50"/>
    </row>
    <row r="4157" spans="12:20" s="48" customFormat="1" hidden="1">
      <c r="L4157" s="50"/>
      <c r="M4157" s="50"/>
      <c r="N4157" s="50"/>
      <c r="T4157" s="50"/>
    </row>
    <row r="4158" spans="12:20" s="48" customFormat="1" hidden="1">
      <c r="L4158" s="50"/>
      <c r="M4158" s="50"/>
      <c r="N4158" s="50"/>
      <c r="T4158" s="50"/>
    </row>
    <row r="4159" spans="12:20" s="48" customFormat="1" hidden="1">
      <c r="L4159" s="50"/>
      <c r="M4159" s="50"/>
      <c r="N4159" s="50"/>
      <c r="T4159" s="50"/>
    </row>
    <row r="4160" spans="12:20" s="48" customFormat="1" hidden="1">
      <c r="L4160" s="50"/>
      <c r="M4160" s="50"/>
      <c r="N4160" s="50"/>
      <c r="T4160" s="50"/>
    </row>
    <row r="4161" spans="12:20" s="48" customFormat="1" hidden="1">
      <c r="L4161" s="50"/>
      <c r="M4161" s="50"/>
      <c r="N4161" s="50"/>
      <c r="T4161" s="50"/>
    </row>
    <row r="4162" spans="12:20" s="48" customFormat="1" hidden="1">
      <c r="L4162" s="50"/>
      <c r="M4162" s="50"/>
      <c r="N4162" s="50"/>
      <c r="T4162" s="50"/>
    </row>
    <row r="4163" spans="12:20" s="48" customFormat="1" hidden="1">
      <c r="L4163" s="50"/>
      <c r="M4163" s="50"/>
      <c r="N4163" s="50"/>
      <c r="T4163" s="50"/>
    </row>
    <row r="4164" spans="12:20" s="48" customFormat="1" hidden="1">
      <c r="L4164" s="50"/>
      <c r="M4164" s="50"/>
      <c r="N4164" s="50"/>
      <c r="T4164" s="50"/>
    </row>
    <row r="4165" spans="12:20" s="48" customFormat="1" hidden="1">
      <c r="L4165" s="50"/>
      <c r="M4165" s="50"/>
      <c r="N4165" s="50"/>
      <c r="T4165" s="50"/>
    </row>
    <row r="4166" spans="12:20" s="48" customFormat="1" hidden="1">
      <c r="L4166" s="50"/>
      <c r="M4166" s="50"/>
      <c r="N4166" s="50"/>
      <c r="T4166" s="50"/>
    </row>
    <row r="4167" spans="12:20" s="48" customFormat="1" hidden="1">
      <c r="L4167" s="50"/>
      <c r="M4167" s="50"/>
      <c r="N4167" s="50"/>
      <c r="T4167" s="50"/>
    </row>
    <row r="4168" spans="12:20" s="48" customFormat="1" hidden="1">
      <c r="L4168" s="50"/>
      <c r="M4168" s="50"/>
      <c r="N4168" s="50"/>
      <c r="T4168" s="50"/>
    </row>
    <row r="4169" spans="12:20" s="48" customFormat="1" hidden="1">
      <c r="L4169" s="50"/>
      <c r="M4169" s="50"/>
      <c r="N4169" s="50"/>
      <c r="T4169" s="50"/>
    </row>
    <row r="4170" spans="12:20" s="48" customFormat="1" hidden="1">
      <c r="L4170" s="50"/>
      <c r="M4170" s="50"/>
      <c r="N4170" s="50"/>
      <c r="T4170" s="50"/>
    </row>
    <row r="4171" spans="12:20" s="48" customFormat="1" hidden="1">
      <c r="L4171" s="50"/>
      <c r="M4171" s="50"/>
      <c r="N4171" s="50"/>
      <c r="T4171" s="50"/>
    </row>
    <row r="4172" spans="12:20" s="48" customFormat="1" hidden="1">
      <c r="L4172" s="50"/>
      <c r="M4172" s="50"/>
      <c r="N4172" s="50"/>
      <c r="T4172" s="50"/>
    </row>
    <row r="4173" spans="12:20" s="48" customFormat="1" hidden="1">
      <c r="L4173" s="50"/>
      <c r="M4173" s="50"/>
      <c r="N4173" s="50"/>
      <c r="T4173" s="50"/>
    </row>
    <row r="4174" spans="12:20" s="48" customFormat="1" hidden="1">
      <c r="L4174" s="50"/>
      <c r="M4174" s="50"/>
      <c r="N4174" s="50"/>
      <c r="T4174" s="50"/>
    </row>
    <row r="4175" spans="12:20" s="48" customFormat="1" hidden="1">
      <c r="L4175" s="50"/>
      <c r="M4175" s="50"/>
      <c r="N4175" s="50"/>
      <c r="T4175" s="50"/>
    </row>
    <row r="4176" spans="12:20" s="48" customFormat="1" hidden="1">
      <c r="L4176" s="50"/>
      <c r="M4176" s="50"/>
      <c r="N4176" s="50"/>
      <c r="T4176" s="50"/>
    </row>
    <row r="4177" spans="12:20" s="48" customFormat="1" hidden="1">
      <c r="L4177" s="50"/>
      <c r="M4177" s="50"/>
      <c r="N4177" s="50"/>
      <c r="T4177" s="50"/>
    </row>
    <row r="4178" spans="12:20" s="48" customFormat="1" hidden="1">
      <c r="L4178" s="50"/>
      <c r="M4178" s="50"/>
      <c r="N4178" s="50"/>
      <c r="T4178" s="50"/>
    </row>
    <row r="4179" spans="12:20" s="48" customFormat="1" hidden="1">
      <c r="L4179" s="50"/>
      <c r="M4179" s="50"/>
      <c r="N4179" s="50"/>
      <c r="T4179" s="50"/>
    </row>
    <row r="4180" spans="12:20" s="48" customFormat="1" hidden="1">
      <c r="L4180" s="50"/>
      <c r="M4180" s="50"/>
      <c r="N4180" s="50"/>
      <c r="T4180" s="50"/>
    </row>
    <row r="4181" spans="12:20" s="48" customFormat="1" hidden="1">
      <c r="L4181" s="50"/>
      <c r="M4181" s="50"/>
      <c r="N4181" s="50"/>
      <c r="T4181" s="50"/>
    </row>
    <row r="4182" spans="12:20" s="48" customFormat="1" hidden="1">
      <c r="L4182" s="50"/>
      <c r="M4182" s="50"/>
      <c r="N4182" s="50"/>
      <c r="T4182" s="50"/>
    </row>
    <row r="4183" spans="12:20" s="48" customFormat="1" hidden="1">
      <c r="L4183" s="50"/>
      <c r="M4183" s="50"/>
      <c r="N4183" s="50"/>
      <c r="T4183" s="50"/>
    </row>
    <row r="4184" spans="12:20" s="48" customFormat="1" hidden="1">
      <c r="L4184" s="50"/>
      <c r="M4184" s="50"/>
      <c r="N4184" s="50"/>
      <c r="T4184" s="50"/>
    </row>
    <row r="4185" spans="12:20" s="48" customFormat="1" hidden="1">
      <c r="L4185" s="50"/>
      <c r="M4185" s="50"/>
      <c r="N4185" s="50"/>
      <c r="T4185" s="50"/>
    </row>
    <row r="4186" spans="12:20" s="48" customFormat="1" hidden="1">
      <c r="L4186" s="50"/>
      <c r="M4186" s="50"/>
      <c r="N4186" s="50"/>
      <c r="T4186" s="50"/>
    </row>
    <row r="4187" spans="12:20" s="48" customFormat="1" hidden="1">
      <c r="L4187" s="50"/>
      <c r="M4187" s="50"/>
      <c r="N4187" s="50"/>
      <c r="T4187" s="50"/>
    </row>
    <row r="4188" spans="12:20" s="48" customFormat="1" hidden="1">
      <c r="L4188" s="50"/>
      <c r="M4188" s="50"/>
      <c r="N4188" s="50"/>
      <c r="T4188" s="50"/>
    </row>
    <row r="4189" spans="12:20" s="48" customFormat="1" hidden="1">
      <c r="L4189" s="50"/>
      <c r="M4189" s="50"/>
      <c r="N4189" s="50"/>
      <c r="T4189" s="50"/>
    </row>
    <row r="4190" spans="12:20" s="48" customFormat="1" hidden="1">
      <c r="L4190" s="50"/>
      <c r="M4190" s="50"/>
      <c r="N4190" s="50"/>
      <c r="T4190" s="50"/>
    </row>
    <row r="4191" spans="12:20" s="48" customFormat="1" hidden="1">
      <c r="L4191" s="50"/>
      <c r="M4191" s="50"/>
      <c r="N4191" s="50"/>
      <c r="T4191" s="50"/>
    </row>
    <row r="4192" spans="12:20" s="48" customFormat="1" hidden="1">
      <c r="L4192" s="50"/>
      <c r="M4192" s="50"/>
      <c r="N4192" s="50"/>
      <c r="T4192" s="50"/>
    </row>
    <row r="4193" spans="12:20" s="48" customFormat="1" hidden="1">
      <c r="L4193" s="50"/>
      <c r="M4193" s="50"/>
      <c r="N4193" s="50"/>
      <c r="T4193" s="50"/>
    </row>
    <row r="4194" spans="12:20" s="48" customFormat="1" hidden="1">
      <c r="L4194" s="50"/>
      <c r="M4194" s="50"/>
      <c r="N4194" s="50"/>
      <c r="T4194" s="50"/>
    </row>
    <row r="4195" spans="12:20" s="48" customFormat="1" hidden="1">
      <c r="L4195" s="50"/>
      <c r="M4195" s="50"/>
      <c r="N4195" s="50"/>
      <c r="T4195" s="50"/>
    </row>
    <row r="4196" spans="12:20" s="48" customFormat="1" hidden="1">
      <c r="L4196" s="50"/>
      <c r="M4196" s="50"/>
      <c r="N4196" s="50"/>
      <c r="T4196" s="50"/>
    </row>
    <row r="4197" spans="12:20" s="48" customFormat="1" hidden="1">
      <c r="L4197" s="50"/>
      <c r="M4197" s="50"/>
      <c r="N4197" s="50"/>
      <c r="T4197" s="50"/>
    </row>
    <row r="4198" spans="12:20" s="48" customFormat="1" hidden="1">
      <c r="L4198" s="50"/>
      <c r="M4198" s="50"/>
      <c r="N4198" s="50"/>
      <c r="T4198" s="50"/>
    </row>
    <row r="4199" spans="12:20" s="48" customFormat="1" hidden="1">
      <c r="L4199" s="50"/>
      <c r="M4199" s="50"/>
      <c r="N4199" s="50"/>
      <c r="T4199" s="50"/>
    </row>
    <row r="4200" spans="12:20" s="48" customFormat="1" hidden="1">
      <c r="L4200" s="50"/>
      <c r="M4200" s="50"/>
      <c r="N4200" s="50"/>
      <c r="T4200" s="50"/>
    </row>
    <row r="4201" spans="12:20" s="48" customFormat="1" hidden="1">
      <c r="L4201" s="50"/>
      <c r="M4201" s="50"/>
      <c r="N4201" s="50"/>
      <c r="T4201" s="50"/>
    </row>
    <row r="4202" spans="12:20" s="48" customFormat="1" hidden="1">
      <c r="L4202" s="50"/>
      <c r="M4202" s="50"/>
      <c r="N4202" s="50"/>
      <c r="T4202" s="50"/>
    </row>
    <row r="4203" spans="12:20" s="48" customFormat="1" hidden="1">
      <c r="L4203" s="50"/>
      <c r="M4203" s="50"/>
      <c r="N4203" s="50"/>
      <c r="T4203" s="50"/>
    </row>
    <row r="4204" spans="12:20" s="48" customFormat="1" hidden="1">
      <c r="L4204" s="50"/>
      <c r="M4204" s="50"/>
      <c r="N4204" s="50"/>
      <c r="T4204" s="50"/>
    </row>
    <row r="4205" spans="12:20" s="48" customFormat="1" hidden="1">
      <c r="L4205" s="50"/>
      <c r="M4205" s="50"/>
      <c r="N4205" s="50"/>
      <c r="T4205" s="50"/>
    </row>
    <row r="4206" spans="12:20" s="48" customFormat="1" hidden="1">
      <c r="L4206" s="50"/>
      <c r="M4206" s="50"/>
      <c r="N4206" s="50"/>
      <c r="T4206" s="50"/>
    </row>
    <row r="4207" spans="12:20" s="48" customFormat="1" hidden="1">
      <c r="L4207" s="50"/>
      <c r="M4207" s="50"/>
      <c r="N4207" s="50"/>
      <c r="T4207" s="50"/>
    </row>
    <row r="4208" spans="12:20" s="48" customFormat="1" hidden="1">
      <c r="L4208" s="50"/>
      <c r="M4208" s="50"/>
      <c r="N4208" s="50"/>
      <c r="T4208" s="50"/>
    </row>
    <row r="4209" spans="12:20" s="48" customFormat="1" hidden="1">
      <c r="L4209" s="50"/>
      <c r="M4209" s="50"/>
      <c r="N4209" s="50"/>
      <c r="T4209" s="50"/>
    </row>
    <row r="4210" spans="12:20" s="48" customFormat="1" hidden="1">
      <c r="L4210" s="50"/>
      <c r="M4210" s="50"/>
      <c r="N4210" s="50"/>
      <c r="T4210" s="50"/>
    </row>
    <row r="4211" spans="12:20" s="48" customFormat="1" hidden="1">
      <c r="L4211" s="50"/>
      <c r="M4211" s="50"/>
      <c r="N4211" s="50"/>
      <c r="T4211" s="50"/>
    </row>
    <row r="4212" spans="12:20" s="48" customFormat="1" hidden="1">
      <c r="L4212" s="50"/>
      <c r="M4212" s="50"/>
      <c r="N4212" s="50"/>
      <c r="T4212" s="50"/>
    </row>
    <row r="4213" spans="12:20" s="48" customFormat="1" hidden="1">
      <c r="L4213" s="50"/>
      <c r="M4213" s="50"/>
      <c r="N4213" s="50"/>
      <c r="T4213" s="50"/>
    </row>
    <row r="4214" spans="12:20" s="48" customFormat="1" hidden="1">
      <c r="L4214" s="50"/>
      <c r="M4214" s="50"/>
      <c r="N4214" s="50"/>
      <c r="T4214" s="50"/>
    </row>
    <row r="4215" spans="12:20" s="48" customFormat="1" hidden="1">
      <c r="L4215" s="50"/>
      <c r="M4215" s="50"/>
      <c r="N4215" s="50"/>
      <c r="T4215" s="50"/>
    </row>
    <row r="4216" spans="12:20" s="48" customFormat="1" hidden="1">
      <c r="L4216" s="50"/>
      <c r="M4216" s="50"/>
      <c r="N4216" s="50"/>
      <c r="T4216" s="50"/>
    </row>
    <row r="4217" spans="12:20" s="48" customFormat="1" hidden="1">
      <c r="L4217" s="50"/>
      <c r="M4217" s="50"/>
      <c r="N4217" s="50"/>
      <c r="T4217" s="50"/>
    </row>
    <row r="4218" spans="12:20" s="48" customFormat="1" hidden="1">
      <c r="L4218" s="50"/>
      <c r="M4218" s="50"/>
      <c r="N4218" s="50"/>
      <c r="T4218" s="50"/>
    </row>
    <row r="4219" spans="12:20" s="48" customFormat="1" hidden="1">
      <c r="L4219" s="50"/>
      <c r="M4219" s="50"/>
      <c r="N4219" s="50"/>
      <c r="T4219" s="50"/>
    </row>
    <row r="4220" spans="12:20" s="48" customFormat="1" hidden="1">
      <c r="L4220" s="50"/>
      <c r="M4220" s="50"/>
      <c r="N4220" s="50"/>
      <c r="T4220" s="50"/>
    </row>
    <row r="4221" spans="12:20" s="48" customFormat="1" hidden="1">
      <c r="L4221" s="50"/>
      <c r="M4221" s="50"/>
      <c r="N4221" s="50"/>
      <c r="T4221" s="50"/>
    </row>
    <row r="4222" spans="12:20" s="48" customFormat="1" hidden="1">
      <c r="L4222" s="50"/>
      <c r="M4222" s="50"/>
      <c r="N4222" s="50"/>
      <c r="T4222" s="50"/>
    </row>
    <row r="4223" spans="12:20" s="48" customFormat="1" hidden="1">
      <c r="L4223" s="50"/>
      <c r="M4223" s="50"/>
      <c r="N4223" s="50"/>
      <c r="T4223" s="50"/>
    </row>
    <row r="4224" spans="12:20" s="48" customFormat="1" hidden="1">
      <c r="L4224" s="50"/>
      <c r="M4224" s="50"/>
      <c r="N4224" s="50"/>
      <c r="T4224" s="50"/>
    </row>
    <row r="4225" spans="12:20" s="48" customFormat="1" hidden="1">
      <c r="L4225" s="50"/>
      <c r="M4225" s="50"/>
      <c r="N4225" s="50"/>
      <c r="T4225" s="50"/>
    </row>
    <row r="4226" spans="12:20" s="48" customFormat="1" hidden="1">
      <c r="L4226" s="50"/>
      <c r="M4226" s="50"/>
      <c r="N4226" s="50"/>
      <c r="T4226" s="50"/>
    </row>
    <row r="4227" spans="12:20" s="48" customFormat="1" hidden="1">
      <c r="L4227" s="50"/>
      <c r="M4227" s="50"/>
      <c r="N4227" s="50"/>
      <c r="T4227" s="50"/>
    </row>
    <row r="4228" spans="12:20" s="48" customFormat="1" hidden="1">
      <c r="L4228" s="50"/>
      <c r="M4228" s="50"/>
      <c r="N4228" s="50"/>
      <c r="T4228" s="50"/>
    </row>
    <row r="4229" spans="12:20" s="48" customFormat="1" hidden="1">
      <c r="L4229" s="50"/>
      <c r="M4229" s="50"/>
      <c r="N4229" s="50"/>
      <c r="T4229" s="50"/>
    </row>
    <row r="4230" spans="12:20" s="48" customFormat="1" hidden="1">
      <c r="L4230" s="50"/>
      <c r="M4230" s="50"/>
      <c r="N4230" s="50"/>
      <c r="T4230" s="50"/>
    </row>
    <row r="4231" spans="12:20" s="48" customFormat="1" hidden="1">
      <c r="L4231" s="50"/>
      <c r="M4231" s="50"/>
      <c r="N4231" s="50"/>
      <c r="T4231" s="50"/>
    </row>
    <row r="4232" spans="12:20" s="48" customFormat="1" hidden="1">
      <c r="L4232" s="50"/>
      <c r="M4232" s="50"/>
      <c r="N4232" s="50"/>
      <c r="T4232" s="50"/>
    </row>
    <row r="4233" spans="12:20" s="48" customFormat="1" hidden="1">
      <c r="L4233" s="50"/>
      <c r="M4233" s="50"/>
      <c r="N4233" s="50"/>
      <c r="T4233" s="50"/>
    </row>
    <row r="4234" spans="12:20" s="48" customFormat="1" hidden="1">
      <c r="L4234" s="50"/>
      <c r="M4234" s="50"/>
      <c r="N4234" s="50"/>
      <c r="T4234" s="50"/>
    </row>
    <row r="4235" spans="12:20" s="48" customFormat="1" hidden="1">
      <c r="L4235" s="50"/>
      <c r="M4235" s="50"/>
      <c r="N4235" s="50"/>
      <c r="T4235" s="50"/>
    </row>
    <row r="4236" spans="12:20" s="48" customFormat="1" hidden="1">
      <c r="L4236" s="50"/>
      <c r="M4236" s="50"/>
      <c r="N4236" s="50"/>
      <c r="T4236" s="50"/>
    </row>
    <row r="4237" spans="12:20" s="48" customFormat="1" hidden="1">
      <c r="L4237" s="50"/>
      <c r="M4237" s="50"/>
      <c r="N4237" s="50"/>
      <c r="T4237" s="50"/>
    </row>
    <row r="4238" spans="12:20" s="48" customFormat="1" hidden="1">
      <c r="L4238" s="50"/>
      <c r="M4238" s="50"/>
      <c r="N4238" s="50"/>
      <c r="T4238" s="50"/>
    </row>
    <row r="4239" spans="12:20" s="48" customFormat="1" hidden="1">
      <c r="L4239" s="50"/>
      <c r="M4239" s="50"/>
      <c r="N4239" s="50"/>
      <c r="T4239" s="50"/>
    </row>
    <row r="4240" spans="12:20" s="48" customFormat="1" hidden="1">
      <c r="L4240" s="50"/>
      <c r="M4240" s="50"/>
      <c r="N4240" s="50"/>
      <c r="T4240" s="50"/>
    </row>
    <row r="4241" spans="12:20" s="48" customFormat="1" hidden="1">
      <c r="L4241" s="50"/>
      <c r="M4241" s="50"/>
      <c r="N4241" s="50"/>
      <c r="T4241" s="50"/>
    </row>
    <row r="4242" spans="12:20" s="48" customFormat="1" hidden="1">
      <c r="L4242" s="50"/>
      <c r="M4242" s="50"/>
      <c r="N4242" s="50"/>
      <c r="T4242" s="50"/>
    </row>
    <row r="4243" spans="12:20" s="48" customFormat="1" hidden="1">
      <c r="L4243" s="50"/>
      <c r="M4243" s="50"/>
      <c r="N4243" s="50"/>
      <c r="T4243" s="50"/>
    </row>
    <row r="4244" spans="12:20" s="48" customFormat="1" hidden="1">
      <c r="L4244" s="50"/>
      <c r="M4244" s="50"/>
      <c r="N4244" s="50"/>
      <c r="T4244" s="50"/>
    </row>
    <row r="4245" spans="12:20" s="48" customFormat="1" hidden="1">
      <c r="L4245" s="50"/>
      <c r="M4245" s="50"/>
      <c r="N4245" s="50"/>
      <c r="T4245" s="50"/>
    </row>
    <row r="4246" spans="12:20" s="48" customFormat="1" hidden="1">
      <c r="L4246" s="50"/>
      <c r="M4246" s="50"/>
      <c r="N4246" s="50"/>
      <c r="T4246" s="50"/>
    </row>
    <row r="4247" spans="12:20" s="48" customFormat="1" hidden="1">
      <c r="L4247" s="50"/>
      <c r="M4247" s="50"/>
      <c r="N4247" s="50"/>
      <c r="T4247" s="50"/>
    </row>
    <row r="4248" spans="12:20" s="48" customFormat="1" hidden="1">
      <c r="L4248" s="50"/>
      <c r="M4248" s="50"/>
      <c r="N4248" s="50"/>
      <c r="T4248" s="50"/>
    </row>
    <row r="4249" spans="12:20" s="48" customFormat="1" hidden="1">
      <c r="L4249" s="50"/>
      <c r="M4249" s="50"/>
      <c r="N4249" s="50"/>
      <c r="T4249" s="50"/>
    </row>
    <row r="4250" spans="12:20" s="48" customFormat="1" hidden="1">
      <c r="L4250" s="50"/>
      <c r="M4250" s="50"/>
      <c r="N4250" s="50"/>
      <c r="T4250" s="50"/>
    </row>
    <row r="4251" spans="12:20" s="48" customFormat="1" hidden="1">
      <c r="L4251" s="50"/>
      <c r="M4251" s="50"/>
      <c r="N4251" s="50"/>
      <c r="T4251" s="50"/>
    </row>
    <row r="4252" spans="12:20" s="48" customFormat="1" hidden="1">
      <c r="L4252" s="50"/>
      <c r="M4252" s="50"/>
      <c r="N4252" s="50"/>
      <c r="T4252" s="50"/>
    </row>
    <row r="4253" spans="12:20" s="48" customFormat="1" hidden="1">
      <c r="L4253" s="50"/>
      <c r="M4253" s="50"/>
      <c r="N4253" s="50"/>
      <c r="T4253" s="50"/>
    </row>
    <row r="4254" spans="12:20" s="48" customFormat="1" hidden="1">
      <c r="L4254" s="50"/>
      <c r="M4254" s="50"/>
      <c r="N4254" s="50"/>
      <c r="T4254" s="50"/>
    </row>
    <row r="4255" spans="12:20" s="48" customFormat="1" hidden="1">
      <c r="L4255" s="50"/>
      <c r="M4255" s="50"/>
      <c r="N4255" s="50"/>
      <c r="T4255" s="50"/>
    </row>
    <row r="4256" spans="12:20" s="48" customFormat="1" hidden="1">
      <c r="L4256" s="50"/>
      <c r="M4256" s="50"/>
      <c r="N4256" s="50"/>
      <c r="T4256" s="50"/>
    </row>
    <row r="4257" spans="12:20" s="48" customFormat="1" hidden="1">
      <c r="L4257" s="50"/>
      <c r="M4257" s="50"/>
      <c r="N4257" s="50"/>
      <c r="T4257" s="50"/>
    </row>
    <row r="4258" spans="12:20" s="48" customFormat="1" hidden="1">
      <c r="L4258" s="50"/>
      <c r="M4258" s="50"/>
      <c r="N4258" s="50"/>
      <c r="T4258" s="50"/>
    </row>
    <row r="4259" spans="12:20" s="48" customFormat="1" hidden="1">
      <c r="L4259" s="50"/>
      <c r="M4259" s="50"/>
      <c r="N4259" s="50"/>
      <c r="T4259" s="50"/>
    </row>
    <row r="4260" spans="12:20" s="48" customFormat="1" hidden="1">
      <c r="L4260" s="50"/>
      <c r="M4260" s="50"/>
      <c r="N4260" s="50"/>
      <c r="T4260" s="50"/>
    </row>
    <row r="4261" spans="12:20" s="48" customFormat="1" hidden="1">
      <c r="L4261" s="50"/>
      <c r="M4261" s="50"/>
      <c r="N4261" s="50"/>
      <c r="T4261" s="50"/>
    </row>
    <row r="4262" spans="12:20" s="48" customFormat="1" hidden="1">
      <c r="L4262" s="50"/>
      <c r="M4262" s="50"/>
      <c r="N4262" s="50"/>
      <c r="T4262" s="50"/>
    </row>
    <row r="4263" spans="12:20" s="48" customFormat="1" hidden="1">
      <c r="L4263" s="50"/>
      <c r="M4263" s="50"/>
      <c r="N4263" s="50"/>
      <c r="T4263" s="50"/>
    </row>
    <row r="4264" spans="12:20" s="48" customFormat="1" hidden="1">
      <c r="L4264" s="50"/>
      <c r="M4264" s="50"/>
      <c r="N4264" s="50"/>
      <c r="T4264" s="50"/>
    </row>
    <row r="4265" spans="12:20" s="48" customFormat="1" hidden="1">
      <c r="L4265" s="50"/>
      <c r="M4265" s="50"/>
      <c r="N4265" s="50"/>
      <c r="T4265" s="50"/>
    </row>
    <row r="4266" spans="12:20" s="48" customFormat="1" hidden="1">
      <c r="L4266" s="50"/>
      <c r="M4266" s="50"/>
      <c r="N4266" s="50"/>
      <c r="T4266" s="50"/>
    </row>
    <row r="4267" spans="12:20" s="48" customFormat="1" hidden="1">
      <c r="L4267" s="50"/>
      <c r="M4267" s="50"/>
      <c r="N4267" s="50"/>
      <c r="T4267" s="50"/>
    </row>
    <row r="4268" spans="12:20" s="48" customFormat="1" hidden="1">
      <c r="L4268" s="50"/>
      <c r="M4268" s="50"/>
      <c r="N4268" s="50"/>
      <c r="T4268" s="50"/>
    </row>
    <row r="4269" spans="12:20" s="48" customFormat="1" hidden="1">
      <c r="L4269" s="50"/>
      <c r="M4269" s="50"/>
      <c r="N4269" s="50"/>
      <c r="T4269" s="50"/>
    </row>
    <row r="4270" spans="12:20" s="48" customFormat="1" hidden="1">
      <c r="L4270" s="50"/>
      <c r="M4270" s="50"/>
      <c r="N4270" s="50"/>
      <c r="T4270" s="50"/>
    </row>
    <row r="4271" spans="12:20" s="48" customFormat="1" hidden="1">
      <c r="L4271" s="50"/>
      <c r="M4271" s="50"/>
      <c r="N4271" s="50"/>
      <c r="T4271" s="50"/>
    </row>
    <row r="4272" spans="12:20" s="48" customFormat="1" hidden="1">
      <c r="L4272" s="50"/>
      <c r="M4272" s="50"/>
      <c r="N4272" s="50"/>
      <c r="T4272" s="50"/>
    </row>
    <row r="4273" spans="12:20" s="48" customFormat="1" hidden="1">
      <c r="L4273" s="50"/>
      <c r="M4273" s="50"/>
      <c r="N4273" s="50"/>
      <c r="T4273" s="50"/>
    </row>
    <row r="4274" spans="12:20" s="48" customFormat="1" hidden="1">
      <c r="L4274" s="50"/>
      <c r="M4274" s="50"/>
      <c r="N4274" s="50"/>
      <c r="T4274" s="50"/>
    </row>
    <row r="4275" spans="12:20" s="48" customFormat="1" hidden="1">
      <c r="L4275" s="50"/>
      <c r="M4275" s="50"/>
      <c r="N4275" s="50"/>
      <c r="T4275" s="50"/>
    </row>
    <row r="4276" spans="12:20" s="48" customFormat="1" hidden="1">
      <c r="L4276" s="50"/>
      <c r="M4276" s="50"/>
      <c r="N4276" s="50"/>
      <c r="T4276" s="50"/>
    </row>
    <row r="4277" spans="12:20" s="48" customFormat="1" hidden="1">
      <c r="L4277" s="50"/>
      <c r="M4277" s="50"/>
      <c r="N4277" s="50"/>
      <c r="T4277" s="50"/>
    </row>
    <row r="4278" spans="12:20" s="48" customFormat="1" hidden="1">
      <c r="L4278" s="50"/>
      <c r="M4278" s="50"/>
      <c r="N4278" s="50"/>
      <c r="T4278" s="50"/>
    </row>
    <row r="4279" spans="12:20" s="48" customFormat="1" hidden="1">
      <c r="L4279" s="50"/>
      <c r="M4279" s="50"/>
      <c r="N4279" s="50"/>
      <c r="T4279" s="50"/>
    </row>
    <row r="4280" spans="12:20" s="48" customFormat="1" hidden="1">
      <c r="L4280" s="50"/>
      <c r="M4280" s="50"/>
      <c r="N4280" s="50"/>
      <c r="T4280" s="50"/>
    </row>
    <row r="4281" spans="12:20" s="48" customFormat="1" hidden="1">
      <c r="L4281" s="50"/>
      <c r="M4281" s="50"/>
      <c r="N4281" s="50"/>
      <c r="T4281" s="50"/>
    </row>
    <row r="4282" spans="12:20" s="48" customFormat="1" hidden="1">
      <c r="L4282" s="50"/>
      <c r="M4282" s="50"/>
      <c r="N4282" s="50"/>
      <c r="T4282" s="50"/>
    </row>
    <row r="4283" spans="12:20" s="48" customFormat="1" hidden="1">
      <c r="L4283" s="50"/>
      <c r="M4283" s="50"/>
      <c r="N4283" s="50"/>
      <c r="T4283" s="50"/>
    </row>
    <row r="4284" spans="12:20" s="48" customFormat="1" hidden="1">
      <c r="L4284" s="50"/>
      <c r="M4284" s="50"/>
      <c r="N4284" s="50"/>
      <c r="T4284" s="50"/>
    </row>
    <row r="4285" spans="12:20" s="48" customFormat="1" hidden="1">
      <c r="L4285" s="50"/>
      <c r="M4285" s="50"/>
      <c r="N4285" s="50"/>
      <c r="T4285" s="50"/>
    </row>
    <row r="4286" spans="12:20" s="48" customFormat="1" hidden="1">
      <c r="L4286" s="50"/>
      <c r="M4286" s="50"/>
      <c r="N4286" s="50"/>
      <c r="T4286" s="50"/>
    </row>
    <row r="4287" spans="12:20" s="48" customFormat="1" hidden="1">
      <c r="L4287" s="50"/>
      <c r="M4287" s="50"/>
      <c r="N4287" s="50"/>
      <c r="T4287" s="50"/>
    </row>
    <row r="4288" spans="12:20" s="48" customFormat="1" hidden="1">
      <c r="L4288" s="50"/>
      <c r="M4288" s="50"/>
      <c r="N4288" s="50"/>
      <c r="T4288" s="50"/>
    </row>
    <row r="4289" spans="12:20" s="48" customFormat="1" hidden="1">
      <c r="L4289" s="50"/>
      <c r="M4289" s="50"/>
      <c r="N4289" s="50"/>
      <c r="T4289" s="50"/>
    </row>
    <row r="4290" spans="12:20" s="48" customFormat="1" hidden="1">
      <c r="L4290" s="50"/>
      <c r="M4290" s="50"/>
      <c r="N4290" s="50"/>
      <c r="T4290" s="50"/>
    </row>
    <row r="4291" spans="12:20" s="48" customFormat="1" hidden="1">
      <c r="L4291" s="50"/>
      <c r="M4291" s="50"/>
      <c r="N4291" s="50"/>
      <c r="T4291" s="50"/>
    </row>
    <row r="4292" spans="12:20" s="48" customFormat="1" hidden="1">
      <c r="L4292" s="50"/>
      <c r="M4292" s="50"/>
      <c r="N4292" s="50"/>
      <c r="T4292" s="50"/>
    </row>
    <row r="4293" spans="12:20" s="48" customFormat="1" hidden="1">
      <c r="L4293" s="50"/>
      <c r="M4293" s="50"/>
      <c r="N4293" s="50"/>
      <c r="T4293" s="50"/>
    </row>
    <row r="4294" spans="12:20" s="48" customFormat="1" hidden="1">
      <c r="L4294" s="50"/>
      <c r="M4294" s="50"/>
      <c r="N4294" s="50"/>
      <c r="T4294" s="50"/>
    </row>
    <row r="4295" spans="12:20" s="48" customFormat="1" hidden="1">
      <c r="L4295" s="50"/>
      <c r="M4295" s="50"/>
      <c r="N4295" s="50"/>
      <c r="T4295" s="50"/>
    </row>
    <row r="4296" spans="12:20" s="48" customFormat="1" hidden="1">
      <c r="L4296" s="50"/>
      <c r="M4296" s="50"/>
      <c r="N4296" s="50"/>
      <c r="T4296" s="50"/>
    </row>
    <row r="4297" spans="12:20" s="48" customFormat="1" hidden="1">
      <c r="L4297" s="50"/>
      <c r="M4297" s="50"/>
      <c r="N4297" s="50"/>
      <c r="T4297" s="50"/>
    </row>
    <row r="4298" spans="12:20" s="48" customFormat="1" hidden="1">
      <c r="L4298" s="50"/>
      <c r="M4298" s="50"/>
      <c r="N4298" s="50"/>
      <c r="T4298" s="50"/>
    </row>
    <row r="4299" spans="12:20" s="48" customFormat="1" hidden="1">
      <c r="L4299" s="50"/>
      <c r="M4299" s="50"/>
      <c r="N4299" s="50"/>
      <c r="T4299" s="50"/>
    </row>
    <row r="4300" spans="12:20" s="48" customFormat="1" hidden="1">
      <c r="L4300" s="50"/>
      <c r="M4300" s="50"/>
      <c r="N4300" s="50"/>
      <c r="T4300" s="50"/>
    </row>
    <row r="4301" spans="12:20" s="48" customFormat="1" hidden="1">
      <c r="L4301" s="50"/>
      <c r="M4301" s="50"/>
      <c r="N4301" s="50"/>
      <c r="T4301" s="50"/>
    </row>
    <row r="4302" spans="12:20" s="48" customFormat="1" hidden="1">
      <c r="L4302" s="50"/>
      <c r="M4302" s="50"/>
      <c r="N4302" s="50"/>
      <c r="T4302" s="50"/>
    </row>
    <row r="4303" spans="12:20" s="48" customFormat="1" hidden="1">
      <c r="L4303" s="50"/>
      <c r="M4303" s="50"/>
      <c r="N4303" s="50"/>
      <c r="T4303" s="50"/>
    </row>
    <row r="4304" spans="12:20" s="48" customFormat="1" hidden="1">
      <c r="L4304" s="50"/>
      <c r="M4304" s="50"/>
      <c r="N4304" s="50"/>
      <c r="T4304" s="50"/>
    </row>
    <row r="4305" spans="12:20" s="48" customFormat="1" hidden="1">
      <c r="L4305" s="50"/>
      <c r="M4305" s="50"/>
      <c r="N4305" s="50"/>
      <c r="T4305" s="50"/>
    </row>
    <row r="4306" spans="12:20" s="48" customFormat="1" hidden="1">
      <c r="L4306" s="50"/>
      <c r="M4306" s="50"/>
      <c r="N4306" s="50"/>
      <c r="T4306" s="50"/>
    </row>
    <row r="4307" spans="12:20" s="48" customFormat="1" hidden="1">
      <c r="L4307" s="50"/>
      <c r="M4307" s="50"/>
      <c r="N4307" s="50"/>
      <c r="T4307" s="50"/>
    </row>
    <row r="4308" spans="12:20" s="48" customFormat="1" hidden="1">
      <c r="L4308" s="50"/>
      <c r="M4308" s="50"/>
      <c r="N4308" s="50"/>
      <c r="T4308" s="50"/>
    </row>
    <row r="4309" spans="12:20" s="48" customFormat="1" hidden="1">
      <c r="L4309" s="50"/>
      <c r="M4309" s="50"/>
      <c r="N4309" s="50"/>
      <c r="T4309" s="50"/>
    </row>
    <row r="4310" spans="12:20" s="48" customFormat="1" hidden="1">
      <c r="L4310" s="50"/>
      <c r="M4310" s="50"/>
      <c r="N4310" s="50"/>
      <c r="T4310" s="50"/>
    </row>
    <row r="4311" spans="12:20" s="48" customFormat="1" hidden="1">
      <c r="L4311" s="50"/>
      <c r="M4311" s="50"/>
      <c r="N4311" s="50"/>
      <c r="T4311" s="50"/>
    </row>
    <row r="4312" spans="12:20" s="48" customFormat="1" hidden="1">
      <c r="L4312" s="50"/>
      <c r="M4312" s="50"/>
      <c r="N4312" s="50"/>
      <c r="T4312" s="50"/>
    </row>
    <row r="4313" spans="12:20" s="48" customFormat="1" hidden="1">
      <c r="L4313" s="50"/>
      <c r="M4313" s="50"/>
      <c r="N4313" s="50"/>
      <c r="T4313" s="50"/>
    </row>
    <row r="4314" spans="12:20" s="48" customFormat="1" hidden="1">
      <c r="L4314" s="50"/>
      <c r="M4314" s="50"/>
      <c r="N4314" s="50"/>
      <c r="T4314" s="50"/>
    </row>
    <row r="4315" spans="12:20" s="48" customFormat="1" hidden="1">
      <c r="L4315" s="50"/>
      <c r="M4315" s="50"/>
      <c r="N4315" s="50"/>
      <c r="T4315" s="50"/>
    </row>
    <row r="4316" spans="12:20" s="48" customFormat="1" hidden="1">
      <c r="L4316" s="50"/>
      <c r="M4316" s="50"/>
      <c r="N4316" s="50"/>
      <c r="T4316" s="50"/>
    </row>
    <row r="4317" spans="12:20" s="48" customFormat="1" hidden="1">
      <c r="L4317" s="50"/>
      <c r="M4317" s="50"/>
      <c r="N4317" s="50"/>
      <c r="T4317" s="50"/>
    </row>
    <row r="4318" spans="12:20" s="48" customFormat="1" hidden="1">
      <c r="L4318" s="50"/>
      <c r="M4318" s="50"/>
      <c r="N4318" s="50"/>
      <c r="T4318" s="50"/>
    </row>
    <row r="4319" spans="12:20" s="48" customFormat="1" hidden="1">
      <c r="L4319" s="50"/>
      <c r="M4319" s="50"/>
      <c r="N4319" s="50"/>
      <c r="T4319" s="50"/>
    </row>
    <row r="4320" spans="12:20" s="48" customFormat="1" hidden="1">
      <c r="L4320" s="50"/>
      <c r="M4320" s="50"/>
      <c r="N4320" s="50"/>
      <c r="T4320" s="50"/>
    </row>
    <row r="4321" spans="12:20" s="48" customFormat="1" hidden="1">
      <c r="L4321" s="50"/>
      <c r="M4321" s="50"/>
      <c r="N4321" s="50"/>
      <c r="T4321" s="50"/>
    </row>
    <row r="4322" spans="12:20" s="48" customFormat="1" hidden="1">
      <c r="L4322" s="50"/>
      <c r="M4322" s="50"/>
      <c r="N4322" s="50"/>
      <c r="T4322" s="50"/>
    </row>
    <row r="4323" spans="12:20" s="48" customFormat="1" hidden="1">
      <c r="L4323" s="50"/>
      <c r="M4323" s="50"/>
      <c r="N4323" s="50"/>
      <c r="T4323" s="50"/>
    </row>
    <row r="4324" spans="12:20" s="48" customFormat="1" hidden="1">
      <c r="L4324" s="50"/>
      <c r="M4324" s="50"/>
      <c r="N4324" s="50"/>
      <c r="T4324" s="50"/>
    </row>
    <row r="4325" spans="12:20" s="48" customFormat="1" hidden="1">
      <c r="L4325" s="50"/>
      <c r="M4325" s="50"/>
      <c r="N4325" s="50"/>
      <c r="T4325" s="50"/>
    </row>
    <row r="4326" spans="12:20" s="48" customFormat="1" hidden="1">
      <c r="L4326" s="50"/>
      <c r="M4326" s="50"/>
      <c r="N4326" s="50"/>
      <c r="T4326" s="50"/>
    </row>
    <row r="4327" spans="12:20" s="48" customFormat="1" hidden="1">
      <c r="L4327" s="50"/>
      <c r="M4327" s="50"/>
      <c r="N4327" s="50"/>
      <c r="T4327" s="50"/>
    </row>
    <row r="4328" spans="12:20" s="48" customFormat="1" hidden="1">
      <c r="L4328" s="50"/>
      <c r="M4328" s="50"/>
      <c r="N4328" s="50"/>
      <c r="T4328" s="50"/>
    </row>
    <row r="4329" spans="12:20" s="48" customFormat="1" hidden="1">
      <c r="L4329" s="50"/>
      <c r="M4329" s="50"/>
      <c r="N4329" s="50"/>
      <c r="T4329" s="50"/>
    </row>
    <row r="4330" spans="12:20" s="48" customFormat="1" hidden="1">
      <c r="L4330" s="50"/>
      <c r="M4330" s="50"/>
      <c r="N4330" s="50"/>
      <c r="T4330" s="50"/>
    </row>
    <row r="4331" spans="12:20" s="48" customFormat="1" hidden="1">
      <c r="L4331" s="50"/>
      <c r="M4331" s="50"/>
      <c r="N4331" s="50"/>
      <c r="T4331" s="50"/>
    </row>
    <row r="4332" spans="12:20" s="48" customFormat="1" hidden="1">
      <c r="L4332" s="50"/>
      <c r="M4332" s="50"/>
      <c r="N4332" s="50"/>
      <c r="T4332" s="50"/>
    </row>
    <row r="4333" spans="12:20" s="48" customFormat="1" hidden="1">
      <c r="L4333" s="50"/>
      <c r="M4333" s="50"/>
      <c r="N4333" s="50"/>
      <c r="T4333" s="50"/>
    </row>
    <row r="4334" spans="12:20" s="48" customFormat="1" hidden="1">
      <c r="L4334" s="50"/>
      <c r="M4334" s="50"/>
      <c r="N4334" s="50"/>
      <c r="T4334" s="50"/>
    </row>
    <row r="4335" spans="12:20" s="48" customFormat="1" hidden="1">
      <c r="L4335" s="50"/>
      <c r="M4335" s="50"/>
      <c r="N4335" s="50"/>
      <c r="T4335" s="50"/>
    </row>
    <row r="4336" spans="12:20" s="48" customFormat="1" hidden="1">
      <c r="L4336" s="50"/>
      <c r="M4336" s="50"/>
      <c r="N4336" s="50"/>
      <c r="T4336" s="50"/>
    </row>
    <row r="4337" spans="12:20" s="48" customFormat="1" hidden="1">
      <c r="L4337" s="50"/>
      <c r="M4337" s="50"/>
      <c r="N4337" s="50"/>
      <c r="T4337" s="50"/>
    </row>
    <row r="4338" spans="12:20" s="48" customFormat="1" hidden="1">
      <c r="L4338" s="50"/>
      <c r="M4338" s="50"/>
      <c r="N4338" s="50"/>
      <c r="T4338" s="50"/>
    </row>
    <row r="4339" spans="12:20" s="48" customFormat="1" hidden="1">
      <c r="L4339" s="50"/>
      <c r="M4339" s="50"/>
      <c r="N4339" s="50"/>
      <c r="T4339" s="50"/>
    </row>
    <row r="4340" spans="12:20" s="48" customFormat="1" hidden="1">
      <c r="L4340" s="50"/>
      <c r="M4340" s="50"/>
      <c r="N4340" s="50"/>
      <c r="T4340" s="50"/>
    </row>
    <row r="4341" spans="12:20" s="48" customFormat="1" hidden="1">
      <c r="L4341" s="50"/>
      <c r="M4341" s="50"/>
      <c r="N4341" s="50"/>
      <c r="T4341" s="50"/>
    </row>
    <row r="4342" spans="12:20" s="48" customFormat="1" hidden="1">
      <c r="L4342" s="50"/>
      <c r="M4342" s="50"/>
      <c r="N4342" s="50"/>
      <c r="T4342" s="50"/>
    </row>
    <row r="4343" spans="12:20" s="48" customFormat="1" hidden="1">
      <c r="L4343" s="50"/>
      <c r="M4343" s="50"/>
      <c r="N4343" s="50"/>
      <c r="T4343" s="50"/>
    </row>
    <row r="4344" spans="12:20" s="48" customFormat="1" hidden="1">
      <c r="L4344" s="50"/>
      <c r="M4344" s="50"/>
      <c r="N4344" s="50"/>
      <c r="T4344" s="50"/>
    </row>
    <row r="4345" spans="12:20" s="48" customFormat="1" hidden="1">
      <c r="L4345" s="50"/>
      <c r="M4345" s="50"/>
      <c r="N4345" s="50"/>
      <c r="T4345" s="50"/>
    </row>
    <row r="4346" spans="12:20" s="48" customFormat="1" hidden="1">
      <c r="L4346" s="50"/>
      <c r="M4346" s="50"/>
      <c r="N4346" s="50"/>
      <c r="T4346" s="50"/>
    </row>
    <row r="4347" spans="12:20" s="48" customFormat="1" hidden="1">
      <c r="L4347" s="50"/>
      <c r="M4347" s="50"/>
      <c r="N4347" s="50"/>
      <c r="T4347" s="50"/>
    </row>
    <row r="4348" spans="12:20" s="48" customFormat="1" hidden="1">
      <c r="L4348" s="50"/>
      <c r="M4348" s="50"/>
      <c r="N4348" s="50"/>
      <c r="T4348" s="50"/>
    </row>
    <row r="4349" spans="12:20" s="48" customFormat="1" hidden="1">
      <c r="L4349" s="50"/>
      <c r="M4349" s="50"/>
      <c r="N4349" s="50"/>
      <c r="T4349" s="50"/>
    </row>
    <row r="4350" spans="12:20" s="48" customFormat="1" hidden="1">
      <c r="L4350" s="50"/>
      <c r="M4350" s="50"/>
      <c r="N4350" s="50"/>
      <c r="T4350" s="50"/>
    </row>
    <row r="4351" spans="12:20" s="48" customFormat="1" hidden="1">
      <c r="L4351" s="50"/>
      <c r="M4351" s="50"/>
      <c r="N4351" s="50"/>
      <c r="T4351" s="50"/>
    </row>
    <row r="4352" spans="12:20" s="48" customFormat="1" hidden="1">
      <c r="L4352" s="50"/>
      <c r="M4352" s="50"/>
      <c r="N4352" s="50"/>
      <c r="T4352" s="50"/>
    </row>
    <row r="4353" spans="12:20" s="48" customFormat="1" hidden="1">
      <c r="L4353" s="50"/>
      <c r="M4353" s="50"/>
      <c r="N4353" s="50"/>
      <c r="T4353" s="50"/>
    </row>
    <row r="4354" spans="12:20" s="48" customFormat="1" hidden="1">
      <c r="L4354" s="50"/>
      <c r="M4354" s="50"/>
      <c r="N4354" s="50"/>
      <c r="T4354" s="50"/>
    </row>
    <row r="4355" spans="12:20" s="48" customFormat="1" hidden="1">
      <c r="L4355" s="50"/>
      <c r="M4355" s="50"/>
      <c r="N4355" s="50"/>
      <c r="T4355" s="50"/>
    </row>
    <row r="4356" spans="12:20" s="48" customFormat="1" hidden="1">
      <c r="L4356" s="50"/>
      <c r="M4356" s="50"/>
      <c r="N4356" s="50"/>
      <c r="T4356" s="50"/>
    </row>
    <row r="4357" spans="12:20" s="48" customFormat="1" hidden="1">
      <c r="L4357" s="50"/>
      <c r="M4357" s="50"/>
      <c r="N4357" s="50"/>
      <c r="T4357" s="50"/>
    </row>
    <row r="4358" spans="12:20" s="48" customFormat="1" hidden="1">
      <c r="L4358" s="50"/>
      <c r="M4358" s="50"/>
      <c r="N4358" s="50"/>
      <c r="T4358" s="50"/>
    </row>
    <row r="4359" spans="12:20" s="48" customFormat="1" hidden="1">
      <c r="L4359" s="50"/>
      <c r="M4359" s="50"/>
      <c r="N4359" s="50"/>
      <c r="T4359" s="50"/>
    </row>
    <row r="4360" spans="12:20" s="48" customFormat="1" hidden="1">
      <c r="L4360" s="50"/>
      <c r="M4360" s="50"/>
      <c r="N4360" s="50"/>
      <c r="T4360" s="50"/>
    </row>
    <row r="4361" spans="12:20" s="48" customFormat="1" hidden="1">
      <c r="L4361" s="50"/>
      <c r="M4361" s="50"/>
      <c r="N4361" s="50"/>
      <c r="T4361" s="50"/>
    </row>
    <row r="4362" spans="12:20" s="48" customFormat="1" hidden="1">
      <c r="L4362" s="50"/>
      <c r="M4362" s="50"/>
      <c r="N4362" s="50"/>
      <c r="T4362" s="50"/>
    </row>
    <row r="4363" spans="12:20" s="48" customFormat="1" hidden="1">
      <c r="L4363" s="50"/>
      <c r="M4363" s="50"/>
      <c r="N4363" s="50"/>
      <c r="T4363" s="50"/>
    </row>
    <row r="4364" spans="12:20" s="48" customFormat="1" hidden="1">
      <c r="L4364" s="50"/>
      <c r="M4364" s="50"/>
      <c r="N4364" s="50"/>
      <c r="T4364" s="50"/>
    </row>
    <row r="4365" spans="12:20" s="48" customFormat="1" hidden="1">
      <c r="L4365" s="50"/>
      <c r="M4365" s="50"/>
      <c r="N4365" s="50"/>
      <c r="T4365" s="50"/>
    </row>
    <row r="4366" spans="12:20" s="48" customFormat="1" hidden="1">
      <c r="L4366" s="50"/>
      <c r="M4366" s="50"/>
      <c r="N4366" s="50"/>
      <c r="T4366" s="50"/>
    </row>
    <row r="4367" spans="12:20" s="48" customFormat="1" hidden="1">
      <c r="L4367" s="50"/>
      <c r="M4367" s="50"/>
      <c r="N4367" s="50"/>
      <c r="T4367" s="50"/>
    </row>
    <row r="4368" spans="12:20" s="48" customFormat="1" hidden="1">
      <c r="L4368" s="50"/>
      <c r="M4368" s="50"/>
      <c r="N4368" s="50"/>
      <c r="T4368" s="50"/>
    </row>
    <row r="4369" spans="12:20" s="48" customFormat="1" hidden="1">
      <c r="L4369" s="50"/>
      <c r="M4369" s="50"/>
      <c r="N4369" s="50"/>
      <c r="T4369" s="50"/>
    </row>
    <row r="4370" spans="12:20" s="48" customFormat="1" hidden="1">
      <c r="L4370" s="50"/>
      <c r="M4370" s="50"/>
      <c r="N4370" s="50"/>
      <c r="T4370" s="50"/>
    </row>
    <row r="4371" spans="12:20" s="48" customFormat="1" hidden="1">
      <c r="L4371" s="50"/>
      <c r="M4371" s="50"/>
      <c r="N4371" s="50"/>
      <c r="T4371" s="50"/>
    </row>
    <row r="4372" spans="12:20" s="48" customFormat="1" hidden="1">
      <c r="L4372" s="50"/>
      <c r="M4372" s="50"/>
      <c r="N4372" s="50"/>
      <c r="T4372" s="50"/>
    </row>
    <row r="4373" spans="12:20" s="48" customFormat="1" hidden="1">
      <c r="L4373" s="50"/>
      <c r="M4373" s="50"/>
      <c r="N4373" s="50"/>
      <c r="T4373" s="50"/>
    </row>
    <row r="4374" spans="12:20" s="48" customFormat="1" hidden="1">
      <c r="L4374" s="50"/>
      <c r="M4374" s="50"/>
      <c r="N4374" s="50"/>
      <c r="T4374" s="50"/>
    </row>
    <row r="4375" spans="12:20" s="48" customFormat="1" hidden="1">
      <c r="L4375" s="50"/>
      <c r="M4375" s="50"/>
      <c r="N4375" s="50"/>
      <c r="T4375" s="50"/>
    </row>
    <row r="4376" spans="12:20" s="48" customFormat="1" hidden="1">
      <c r="L4376" s="50"/>
      <c r="M4376" s="50"/>
      <c r="N4376" s="50"/>
      <c r="T4376" s="50"/>
    </row>
    <row r="4377" spans="12:20" s="48" customFormat="1" hidden="1">
      <c r="L4377" s="50"/>
      <c r="M4377" s="50"/>
      <c r="N4377" s="50"/>
      <c r="T4377" s="50"/>
    </row>
    <row r="4378" spans="12:20" s="48" customFormat="1" hidden="1">
      <c r="L4378" s="50"/>
      <c r="M4378" s="50"/>
      <c r="N4378" s="50"/>
      <c r="T4378" s="50"/>
    </row>
    <row r="4379" spans="12:20" s="48" customFormat="1" hidden="1">
      <c r="L4379" s="50"/>
      <c r="M4379" s="50"/>
      <c r="N4379" s="50"/>
      <c r="T4379" s="50"/>
    </row>
    <row r="4380" spans="12:20" s="48" customFormat="1" hidden="1">
      <c r="L4380" s="50"/>
      <c r="M4380" s="50"/>
      <c r="N4380" s="50"/>
      <c r="T4380" s="50"/>
    </row>
    <row r="4381" spans="12:20" s="48" customFormat="1" hidden="1">
      <c r="L4381" s="50"/>
      <c r="M4381" s="50"/>
      <c r="N4381" s="50"/>
      <c r="T4381" s="50"/>
    </row>
    <row r="4382" spans="12:20" s="48" customFormat="1" hidden="1">
      <c r="L4382" s="50"/>
      <c r="M4382" s="50"/>
      <c r="N4382" s="50"/>
      <c r="T4382" s="50"/>
    </row>
    <row r="4383" spans="12:20" s="48" customFormat="1" hidden="1">
      <c r="L4383" s="50"/>
      <c r="M4383" s="50"/>
      <c r="N4383" s="50"/>
      <c r="T4383" s="50"/>
    </row>
    <row r="4384" spans="12:20" s="48" customFormat="1" hidden="1">
      <c r="L4384" s="50"/>
      <c r="M4384" s="50"/>
      <c r="N4384" s="50"/>
      <c r="T4384" s="50"/>
    </row>
    <row r="4385" spans="12:20" s="48" customFormat="1" hidden="1">
      <c r="L4385" s="50"/>
      <c r="M4385" s="50"/>
      <c r="N4385" s="50"/>
      <c r="T4385" s="50"/>
    </row>
    <row r="4386" spans="12:20" s="48" customFormat="1" hidden="1">
      <c r="L4386" s="50"/>
      <c r="M4386" s="50"/>
      <c r="N4386" s="50"/>
      <c r="T4386" s="50"/>
    </row>
    <row r="4387" spans="12:20" s="48" customFormat="1" hidden="1">
      <c r="L4387" s="50"/>
      <c r="M4387" s="50"/>
      <c r="N4387" s="50"/>
      <c r="T4387" s="50"/>
    </row>
    <row r="4388" spans="12:20" s="48" customFormat="1" hidden="1">
      <c r="L4388" s="50"/>
      <c r="M4388" s="50"/>
      <c r="N4388" s="50"/>
      <c r="T4388" s="50"/>
    </row>
    <row r="4389" spans="12:20" s="48" customFormat="1" hidden="1">
      <c r="L4389" s="50"/>
      <c r="M4389" s="50"/>
      <c r="N4389" s="50"/>
      <c r="T4389" s="50"/>
    </row>
    <row r="4390" spans="12:20" s="48" customFormat="1" hidden="1">
      <c r="L4390" s="50"/>
      <c r="M4390" s="50"/>
      <c r="N4390" s="50"/>
      <c r="T4390" s="50"/>
    </row>
    <row r="4391" spans="12:20" s="48" customFormat="1" hidden="1">
      <c r="L4391" s="50"/>
      <c r="M4391" s="50"/>
      <c r="N4391" s="50"/>
      <c r="T4391" s="50"/>
    </row>
    <row r="4392" spans="12:20" s="48" customFormat="1" hidden="1">
      <c r="L4392" s="50"/>
      <c r="M4392" s="50"/>
      <c r="N4392" s="50"/>
      <c r="T4392" s="50"/>
    </row>
    <row r="4393" spans="12:20" s="48" customFormat="1" hidden="1">
      <c r="L4393" s="50"/>
      <c r="M4393" s="50"/>
      <c r="N4393" s="50"/>
      <c r="T4393" s="50"/>
    </row>
    <row r="4394" spans="12:20" s="48" customFormat="1" hidden="1">
      <c r="L4394" s="50"/>
      <c r="M4394" s="50"/>
      <c r="N4394" s="50"/>
      <c r="T4394" s="50"/>
    </row>
    <row r="4395" spans="12:20" s="48" customFormat="1" hidden="1">
      <c r="L4395" s="50"/>
      <c r="M4395" s="50"/>
      <c r="N4395" s="50"/>
      <c r="T4395" s="50"/>
    </row>
    <row r="4396" spans="12:20" s="48" customFormat="1" hidden="1">
      <c r="L4396" s="50"/>
      <c r="M4396" s="50"/>
      <c r="N4396" s="50"/>
      <c r="T4396" s="50"/>
    </row>
    <row r="4397" spans="12:20" s="48" customFormat="1" hidden="1">
      <c r="L4397" s="50"/>
      <c r="M4397" s="50"/>
      <c r="N4397" s="50"/>
      <c r="T4397" s="50"/>
    </row>
    <row r="4398" spans="12:20" s="48" customFormat="1" hidden="1">
      <c r="L4398" s="50"/>
      <c r="M4398" s="50"/>
      <c r="N4398" s="50"/>
      <c r="T4398" s="50"/>
    </row>
    <row r="4399" spans="12:20" s="48" customFormat="1" hidden="1">
      <c r="L4399" s="50"/>
      <c r="M4399" s="50"/>
      <c r="N4399" s="50"/>
      <c r="T4399" s="50"/>
    </row>
    <row r="4400" spans="12:20" s="48" customFormat="1" hidden="1">
      <c r="L4400" s="50"/>
      <c r="M4400" s="50"/>
      <c r="N4400" s="50"/>
      <c r="T4400" s="50"/>
    </row>
    <row r="4401" spans="12:20" s="48" customFormat="1" hidden="1">
      <c r="L4401" s="50"/>
      <c r="M4401" s="50"/>
      <c r="N4401" s="50"/>
      <c r="T4401" s="50"/>
    </row>
    <row r="4402" spans="12:20" s="48" customFormat="1" hidden="1">
      <c r="L4402" s="50"/>
      <c r="M4402" s="50"/>
      <c r="N4402" s="50"/>
      <c r="T4402" s="50"/>
    </row>
    <row r="4403" spans="12:20" s="48" customFormat="1" hidden="1">
      <c r="L4403" s="50"/>
      <c r="M4403" s="50"/>
      <c r="N4403" s="50"/>
      <c r="T4403" s="50"/>
    </row>
    <row r="4404" spans="12:20" s="48" customFormat="1" hidden="1">
      <c r="L4404" s="50"/>
      <c r="M4404" s="50"/>
      <c r="N4404" s="50"/>
      <c r="T4404" s="50"/>
    </row>
    <row r="4405" spans="12:20" s="48" customFormat="1" hidden="1">
      <c r="L4405" s="50"/>
      <c r="M4405" s="50"/>
      <c r="N4405" s="50"/>
      <c r="T4405" s="50"/>
    </row>
    <row r="4406" spans="12:20" s="48" customFormat="1" hidden="1">
      <c r="L4406" s="50"/>
      <c r="M4406" s="50"/>
      <c r="N4406" s="50"/>
      <c r="T4406" s="50"/>
    </row>
    <row r="4407" spans="12:20" s="48" customFormat="1" hidden="1">
      <c r="L4407" s="50"/>
      <c r="M4407" s="50"/>
      <c r="N4407" s="50"/>
      <c r="T4407" s="50"/>
    </row>
    <row r="4408" spans="12:20" s="48" customFormat="1" hidden="1">
      <c r="L4408" s="50"/>
      <c r="M4408" s="50"/>
      <c r="N4408" s="50"/>
      <c r="T4408" s="50"/>
    </row>
    <row r="4409" spans="12:20" s="48" customFormat="1" hidden="1">
      <c r="L4409" s="50"/>
      <c r="M4409" s="50"/>
      <c r="N4409" s="50"/>
      <c r="T4409" s="50"/>
    </row>
    <row r="4410" spans="12:20" s="48" customFormat="1" hidden="1">
      <c r="L4410" s="50"/>
      <c r="M4410" s="50"/>
      <c r="N4410" s="50"/>
      <c r="T4410" s="50"/>
    </row>
    <row r="4411" spans="12:20" s="48" customFormat="1" hidden="1">
      <c r="L4411" s="50"/>
      <c r="M4411" s="50"/>
      <c r="N4411" s="50"/>
      <c r="T4411" s="50"/>
    </row>
    <row r="4412" spans="12:20" s="48" customFormat="1" hidden="1">
      <c r="L4412" s="50"/>
      <c r="M4412" s="50"/>
      <c r="N4412" s="50"/>
      <c r="T4412" s="50"/>
    </row>
    <row r="4413" spans="12:20" s="48" customFormat="1" hidden="1">
      <c r="L4413" s="50"/>
      <c r="M4413" s="50"/>
      <c r="N4413" s="50"/>
      <c r="T4413" s="50"/>
    </row>
    <row r="4414" spans="12:20" s="48" customFormat="1" hidden="1">
      <c r="L4414" s="50"/>
      <c r="M4414" s="50"/>
      <c r="N4414" s="50"/>
      <c r="T4414" s="50"/>
    </row>
    <row r="4415" spans="12:20" s="48" customFormat="1" hidden="1">
      <c r="L4415" s="50"/>
      <c r="M4415" s="50"/>
      <c r="N4415" s="50"/>
      <c r="T4415" s="50"/>
    </row>
    <row r="4416" spans="12:20" s="48" customFormat="1" hidden="1">
      <c r="L4416" s="50"/>
      <c r="M4416" s="50"/>
      <c r="N4416" s="50"/>
      <c r="T4416" s="50"/>
    </row>
    <row r="4417" spans="12:20" s="48" customFormat="1" hidden="1">
      <c r="L4417" s="50"/>
      <c r="M4417" s="50"/>
      <c r="N4417" s="50"/>
      <c r="T4417" s="50"/>
    </row>
    <row r="4418" spans="12:20" s="48" customFormat="1" hidden="1">
      <c r="L4418" s="50"/>
      <c r="M4418" s="50"/>
      <c r="N4418" s="50"/>
      <c r="T4418" s="50"/>
    </row>
    <row r="4419" spans="12:20" s="48" customFormat="1" hidden="1">
      <c r="L4419" s="50"/>
      <c r="M4419" s="50"/>
      <c r="N4419" s="50"/>
      <c r="T4419" s="50"/>
    </row>
    <row r="4420" spans="12:20" s="48" customFormat="1" hidden="1">
      <c r="L4420" s="50"/>
      <c r="M4420" s="50"/>
      <c r="N4420" s="50"/>
      <c r="T4420" s="50"/>
    </row>
    <row r="4421" spans="12:20" s="48" customFormat="1" hidden="1">
      <c r="L4421" s="50"/>
      <c r="M4421" s="50"/>
      <c r="N4421" s="50"/>
      <c r="T4421" s="50"/>
    </row>
    <row r="4422" spans="12:20" s="48" customFormat="1" hidden="1">
      <c r="L4422" s="50"/>
      <c r="M4422" s="50"/>
      <c r="N4422" s="50"/>
      <c r="T4422" s="50"/>
    </row>
    <row r="4423" spans="12:20" s="48" customFormat="1" hidden="1">
      <c r="L4423" s="50"/>
      <c r="M4423" s="50"/>
      <c r="N4423" s="50"/>
      <c r="T4423" s="50"/>
    </row>
    <row r="4424" spans="12:20" s="48" customFormat="1" hidden="1">
      <c r="L4424" s="50"/>
      <c r="M4424" s="50"/>
      <c r="N4424" s="50"/>
      <c r="T4424" s="50"/>
    </row>
    <row r="4425" spans="12:20" s="48" customFormat="1" hidden="1">
      <c r="L4425" s="50"/>
      <c r="M4425" s="50"/>
      <c r="N4425" s="50"/>
      <c r="T4425" s="50"/>
    </row>
    <row r="4426" spans="12:20" s="48" customFormat="1" hidden="1">
      <c r="L4426" s="50"/>
      <c r="M4426" s="50"/>
      <c r="N4426" s="50"/>
      <c r="T4426" s="50"/>
    </row>
    <row r="4427" spans="12:20" s="48" customFormat="1" hidden="1">
      <c r="L4427" s="50"/>
      <c r="M4427" s="50"/>
      <c r="N4427" s="50"/>
      <c r="T4427" s="50"/>
    </row>
    <row r="4428" spans="12:20" s="48" customFormat="1" hidden="1">
      <c r="L4428" s="50"/>
      <c r="M4428" s="50"/>
      <c r="N4428" s="50"/>
      <c r="T4428" s="50"/>
    </row>
    <row r="4429" spans="12:20" s="48" customFormat="1" hidden="1">
      <c r="L4429" s="50"/>
      <c r="M4429" s="50"/>
      <c r="N4429" s="50"/>
      <c r="T4429" s="50"/>
    </row>
    <row r="4430" spans="12:20" s="48" customFormat="1" hidden="1">
      <c r="L4430" s="50"/>
      <c r="M4430" s="50"/>
      <c r="N4430" s="50"/>
      <c r="T4430" s="50"/>
    </row>
    <row r="4431" spans="12:20" s="48" customFormat="1" hidden="1">
      <c r="L4431" s="50"/>
      <c r="M4431" s="50"/>
      <c r="N4431" s="50"/>
      <c r="T4431" s="50"/>
    </row>
    <row r="4432" spans="12:20" s="48" customFormat="1" hidden="1">
      <c r="L4432" s="50"/>
      <c r="M4432" s="50"/>
      <c r="N4432" s="50"/>
      <c r="T4432" s="50"/>
    </row>
    <row r="4433" spans="12:20" s="48" customFormat="1" hidden="1">
      <c r="L4433" s="50"/>
      <c r="M4433" s="50"/>
      <c r="N4433" s="50"/>
      <c r="T4433" s="50"/>
    </row>
    <row r="4434" spans="12:20" s="48" customFormat="1" hidden="1">
      <c r="L4434" s="50"/>
      <c r="M4434" s="50"/>
      <c r="N4434" s="50"/>
      <c r="T4434" s="50"/>
    </row>
    <row r="4435" spans="12:20" s="48" customFormat="1" hidden="1">
      <c r="L4435" s="50"/>
      <c r="M4435" s="50"/>
      <c r="N4435" s="50"/>
      <c r="T4435" s="50"/>
    </row>
    <row r="4436" spans="12:20" s="48" customFormat="1" hidden="1">
      <c r="L4436" s="50"/>
      <c r="M4436" s="50"/>
      <c r="N4436" s="50"/>
      <c r="T4436" s="50"/>
    </row>
    <row r="4437" spans="12:20" s="48" customFormat="1" hidden="1">
      <c r="L4437" s="50"/>
      <c r="M4437" s="50"/>
      <c r="N4437" s="50"/>
      <c r="T4437" s="50"/>
    </row>
    <row r="4438" spans="12:20" s="48" customFormat="1" hidden="1">
      <c r="L4438" s="50"/>
      <c r="M4438" s="50"/>
      <c r="N4438" s="50"/>
      <c r="T4438" s="50"/>
    </row>
    <row r="4439" spans="12:20" s="48" customFormat="1" hidden="1">
      <c r="L4439" s="50"/>
      <c r="M4439" s="50"/>
      <c r="N4439" s="50"/>
      <c r="T4439" s="50"/>
    </row>
    <row r="4440" spans="12:20" s="48" customFormat="1" hidden="1">
      <c r="L4440" s="50"/>
      <c r="M4440" s="50"/>
      <c r="N4440" s="50"/>
      <c r="T4440" s="50"/>
    </row>
    <row r="4441" spans="12:20" s="48" customFormat="1" hidden="1">
      <c r="L4441" s="50"/>
      <c r="M4441" s="50"/>
      <c r="N4441" s="50"/>
      <c r="T4441" s="50"/>
    </row>
    <row r="4442" spans="12:20" s="48" customFormat="1" hidden="1">
      <c r="L4442" s="50"/>
      <c r="M4442" s="50"/>
      <c r="N4442" s="50"/>
      <c r="T4442" s="50"/>
    </row>
    <row r="4443" spans="12:20" s="48" customFormat="1" hidden="1">
      <c r="L4443" s="50"/>
      <c r="M4443" s="50"/>
      <c r="N4443" s="50"/>
      <c r="T4443" s="50"/>
    </row>
    <row r="4444" spans="12:20" s="48" customFormat="1" hidden="1">
      <c r="L4444" s="50"/>
      <c r="M4444" s="50"/>
      <c r="N4444" s="50"/>
      <c r="T4444" s="50"/>
    </row>
    <row r="4445" spans="12:20" s="48" customFormat="1" hidden="1">
      <c r="L4445" s="50"/>
      <c r="M4445" s="50"/>
      <c r="N4445" s="50"/>
      <c r="T4445" s="50"/>
    </row>
    <row r="4446" spans="12:20" s="48" customFormat="1" hidden="1">
      <c r="L4446" s="50"/>
      <c r="M4446" s="50"/>
      <c r="N4446" s="50"/>
      <c r="T4446" s="50"/>
    </row>
    <row r="4447" spans="12:20" s="48" customFormat="1" hidden="1">
      <c r="L4447" s="50"/>
      <c r="M4447" s="50"/>
      <c r="N4447" s="50"/>
      <c r="T4447" s="50"/>
    </row>
    <row r="4448" spans="12:20" s="48" customFormat="1" hidden="1">
      <c r="L4448" s="50"/>
      <c r="M4448" s="50"/>
      <c r="N4448" s="50"/>
      <c r="T4448" s="50"/>
    </row>
    <row r="4449" spans="12:20" s="48" customFormat="1" hidden="1">
      <c r="L4449" s="50"/>
      <c r="M4449" s="50"/>
      <c r="N4449" s="50"/>
      <c r="T4449" s="50"/>
    </row>
    <row r="4450" spans="12:20" s="48" customFormat="1" hidden="1">
      <c r="L4450" s="50"/>
      <c r="M4450" s="50"/>
      <c r="N4450" s="50"/>
      <c r="T4450" s="50"/>
    </row>
    <row r="4451" spans="12:20" s="48" customFormat="1" hidden="1">
      <c r="L4451" s="50"/>
      <c r="M4451" s="50"/>
      <c r="N4451" s="50"/>
      <c r="T4451" s="50"/>
    </row>
    <row r="4452" spans="12:20" s="48" customFormat="1" hidden="1">
      <c r="L4452" s="50"/>
      <c r="M4452" s="50"/>
      <c r="N4452" s="50"/>
      <c r="T4452" s="50"/>
    </row>
    <row r="4453" spans="12:20" s="48" customFormat="1" hidden="1">
      <c r="L4453" s="50"/>
      <c r="M4453" s="50"/>
      <c r="N4453" s="50"/>
      <c r="T4453" s="50"/>
    </row>
    <row r="4454" spans="12:20" s="48" customFormat="1" hidden="1">
      <c r="L4454" s="50"/>
      <c r="M4454" s="50"/>
      <c r="N4454" s="50"/>
      <c r="T4454" s="50"/>
    </row>
    <row r="4455" spans="12:20" s="48" customFormat="1" hidden="1">
      <c r="L4455" s="50"/>
      <c r="M4455" s="50"/>
      <c r="N4455" s="50"/>
      <c r="T4455" s="50"/>
    </row>
    <row r="4456" spans="12:20" s="48" customFormat="1" hidden="1">
      <c r="L4456" s="50"/>
      <c r="M4456" s="50"/>
      <c r="N4456" s="50"/>
      <c r="T4456" s="50"/>
    </row>
    <row r="4457" spans="12:20" s="48" customFormat="1" hidden="1">
      <c r="L4457" s="50"/>
      <c r="M4457" s="50"/>
      <c r="N4457" s="50"/>
      <c r="T4457" s="50"/>
    </row>
    <row r="4458" spans="12:20" s="48" customFormat="1" hidden="1">
      <c r="L4458" s="50"/>
      <c r="M4458" s="50"/>
      <c r="N4458" s="50"/>
      <c r="T4458" s="50"/>
    </row>
    <row r="4459" spans="12:20" s="48" customFormat="1" hidden="1">
      <c r="L4459" s="50"/>
      <c r="M4459" s="50"/>
      <c r="N4459" s="50"/>
      <c r="T4459" s="50"/>
    </row>
    <row r="4460" spans="12:20" s="48" customFormat="1" hidden="1">
      <c r="L4460" s="50"/>
      <c r="M4460" s="50"/>
      <c r="N4460" s="50"/>
      <c r="T4460" s="50"/>
    </row>
    <row r="4461" spans="12:20" s="48" customFormat="1" hidden="1">
      <c r="L4461" s="50"/>
      <c r="M4461" s="50"/>
      <c r="N4461" s="50"/>
      <c r="T4461" s="50"/>
    </row>
    <row r="4462" spans="12:20" s="48" customFormat="1" hidden="1">
      <c r="L4462" s="50"/>
      <c r="M4462" s="50"/>
      <c r="N4462" s="50"/>
      <c r="T4462" s="50"/>
    </row>
    <row r="4463" spans="12:20" s="48" customFormat="1" hidden="1">
      <c r="L4463" s="50"/>
      <c r="M4463" s="50"/>
      <c r="N4463" s="50"/>
      <c r="T4463" s="50"/>
    </row>
    <row r="4464" spans="12:20" s="48" customFormat="1" hidden="1">
      <c r="L4464" s="50"/>
      <c r="M4464" s="50"/>
      <c r="N4464" s="50"/>
      <c r="T4464" s="50"/>
    </row>
    <row r="4465" spans="12:20" s="48" customFormat="1" hidden="1">
      <c r="L4465" s="50"/>
      <c r="M4465" s="50"/>
      <c r="N4465" s="50"/>
      <c r="T4465" s="50"/>
    </row>
    <row r="4466" spans="12:20" s="48" customFormat="1" hidden="1">
      <c r="L4466" s="50"/>
      <c r="M4466" s="50"/>
      <c r="N4466" s="50"/>
      <c r="T4466" s="50"/>
    </row>
    <row r="4467" spans="12:20" s="48" customFormat="1" hidden="1">
      <c r="L4467" s="50"/>
      <c r="M4467" s="50"/>
      <c r="N4467" s="50"/>
      <c r="T4467" s="50"/>
    </row>
    <row r="4468" spans="12:20" s="48" customFormat="1" hidden="1">
      <c r="L4468" s="50"/>
      <c r="M4468" s="50"/>
      <c r="N4468" s="50"/>
      <c r="T4468" s="50"/>
    </row>
    <row r="4469" spans="12:20" s="48" customFormat="1" hidden="1">
      <c r="L4469" s="50"/>
      <c r="M4469" s="50"/>
      <c r="N4469" s="50"/>
      <c r="T4469" s="50"/>
    </row>
    <row r="4470" spans="12:20" s="48" customFormat="1" hidden="1">
      <c r="L4470" s="50"/>
      <c r="M4470" s="50"/>
      <c r="N4470" s="50"/>
      <c r="T4470" s="50"/>
    </row>
    <row r="4471" spans="12:20" s="48" customFormat="1" hidden="1">
      <c r="L4471" s="50"/>
      <c r="M4471" s="50"/>
      <c r="N4471" s="50"/>
      <c r="T4471" s="50"/>
    </row>
    <row r="4472" spans="12:20" s="48" customFormat="1" hidden="1">
      <c r="L4472" s="50"/>
      <c r="M4472" s="50"/>
      <c r="N4472" s="50"/>
      <c r="T4472" s="50"/>
    </row>
    <row r="4473" spans="12:20" s="48" customFormat="1" hidden="1">
      <c r="L4473" s="50"/>
      <c r="M4473" s="50"/>
      <c r="N4473" s="50"/>
      <c r="T4473" s="50"/>
    </row>
    <row r="4474" spans="12:20" s="48" customFormat="1" hidden="1">
      <c r="L4474" s="50"/>
      <c r="M4474" s="50"/>
      <c r="N4474" s="50"/>
      <c r="T4474" s="50"/>
    </row>
    <row r="4475" spans="12:20" s="48" customFormat="1" hidden="1">
      <c r="L4475" s="50"/>
      <c r="M4475" s="50"/>
      <c r="N4475" s="50"/>
      <c r="T4475" s="50"/>
    </row>
    <row r="4476" spans="12:20" s="48" customFormat="1" hidden="1">
      <c r="L4476" s="50"/>
      <c r="M4476" s="50"/>
      <c r="N4476" s="50"/>
      <c r="T4476" s="50"/>
    </row>
    <row r="4477" spans="12:20" s="48" customFormat="1" hidden="1">
      <c r="L4477" s="50"/>
      <c r="M4477" s="50"/>
      <c r="N4477" s="50"/>
      <c r="T4477" s="50"/>
    </row>
    <row r="4478" spans="12:20" s="48" customFormat="1" hidden="1">
      <c r="L4478" s="50"/>
      <c r="M4478" s="50"/>
      <c r="N4478" s="50"/>
      <c r="T4478" s="50"/>
    </row>
    <row r="4479" spans="12:20" s="48" customFormat="1" hidden="1">
      <c r="L4479" s="50"/>
      <c r="M4479" s="50"/>
      <c r="N4479" s="50"/>
      <c r="T4479" s="50"/>
    </row>
    <row r="4480" spans="12:20" s="48" customFormat="1" hidden="1">
      <c r="L4480" s="50"/>
      <c r="M4480" s="50"/>
      <c r="N4480" s="50"/>
      <c r="T4480" s="50"/>
    </row>
    <row r="4481" spans="12:20" s="48" customFormat="1" hidden="1">
      <c r="L4481" s="50"/>
      <c r="M4481" s="50"/>
      <c r="N4481" s="50"/>
      <c r="T4481" s="50"/>
    </row>
    <row r="4482" spans="12:20" s="48" customFormat="1" hidden="1">
      <c r="L4482" s="50"/>
      <c r="M4482" s="50"/>
      <c r="N4482" s="50"/>
      <c r="T4482" s="50"/>
    </row>
    <row r="4483" spans="12:20" s="48" customFormat="1" hidden="1">
      <c r="L4483" s="50"/>
      <c r="M4483" s="50"/>
      <c r="N4483" s="50"/>
      <c r="T4483" s="50"/>
    </row>
    <row r="4484" spans="12:20" s="48" customFormat="1" hidden="1">
      <c r="L4484" s="50"/>
      <c r="M4484" s="50"/>
      <c r="N4484" s="50"/>
      <c r="T4484" s="50"/>
    </row>
    <row r="4485" spans="12:20" s="48" customFormat="1" hidden="1">
      <c r="L4485" s="50"/>
      <c r="M4485" s="50"/>
      <c r="N4485" s="50"/>
      <c r="T4485" s="50"/>
    </row>
    <row r="4486" spans="12:20" s="48" customFormat="1" hidden="1">
      <c r="L4486" s="50"/>
      <c r="M4486" s="50"/>
      <c r="N4486" s="50"/>
      <c r="T4486" s="50"/>
    </row>
    <row r="4487" spans="12:20" s="48" customFormat="1" hidden="1">
      <c r="L4487" s="50"/>
      <c r="M4487" s="50"/>
      <c r="N4487" s="50"/>
      <c r="T4487" s="50"/>
    </row>
    <row r="4488" spans="12:20" s="48" customFormat="1" hidden="1">
      <c r="L4488" s="50"/>
      <c r="M4488" s="50"/>
      <c r="N4488" s="50"/>
      <c r="T4488" s="50"/>
    </row>
    <row r="4489" spans="12:20" s="48" customFormat="1" hidden="1">
      <c r="L4489" s="50"/>
      <c r="M4489" s="50"/>
      <c r="N4489" s="50"/>
      <c r="T4489" s="50"/>
    </row>
    <row r="4490" spans="12:20" s="48" customFormat="1" hidden="1">
      <c r="L4490" s="50"/>
      <c r="M4490" s="50"/>
      <c r="N4490" s="50"/>
      <c r="T4490" s="50"/>
    </row>
    <row r="4491" spans="12:20" s="48" customFormat="1" hidden="1">
      <c r="L4491" s="50"/>
      <c r="M4491" s="50"/>
      <c r="N4491" s="50"/>
      <c r="T4491" s="50"/>
    </row>
    <row r="4492" spans="12:20" s="48" customFormat="1" hidden="1">
      <c r="L4492" s="50"/>
      <c r="M4492" s="50"/>
      <c r="N4492" s="50"/>
      <c r="T4492" s="50"/>
    </row>
    <row r="4493" spans="12:20" s="48" customFormat="1" hidden="1">
      <c r="L4493" s="50"/>
      <c r="M4493" s="50"/>
      <c r="N4493" s="50"/>
      <c r="T4493" s="50"/>
    </row>
    <row r="4494" spans="12:20" s="48" customFormat="1" hidden="1">
      <c r="L4494" s="50"/>
      <c r="M4494" s="50"/>
      <c r="N4494" s="50"/>
      <c r="T4494" s="50"/>
    </row>
    <row r="4495" spans="12:20" s="48" customFormat="1" hidden="1">
      <c r="L4495" s="50"/>
      <c r="M4495" s="50"/>
      <c r="N4495" s="50"/>
      <c r="T4495" s="50"/>
    </row>
    <row r="4496" spans="12:20" s="48" customFormat="1" hidden="1">
      <c r="L4496" s="50"/>
      <c r="M4496" s="50"/>
      <c r="N4496" s="50"/>
      <c r="T4496" s="50"/>
    </row>
    <row r="4497" spans="12:20" s="48" customFormat="1" hidden="1">
      <c r="L4497" s="50"/>
      <c r="M4497" s="50"/>
      <c r="N4497" s="50"/>
      <c r="T4497" s="50"/>
    </row>
    <row r="4498" spans="12:20" s="48" customFormat="1" hidden="1">
      <c r="L4498" s="50"/>
      <c r="M4498" s="50"/>
      <c r="N4498" s="50"/>
      <c r="T4498" s="50"/>
    </row>
    <row r="4499" spans="12:20" s="48" customFormat="1" hidden="1">
      <c r="L4499" s="50"/>
      <c r="M4499" s="50"/>
      <c r="N4499" s="50"/>
      <c r="T4499" s="50"/>
    </row>
    <row r="4500" spans="12:20" s="48" customFormat="1" hidden="1">
      <c r="L4500" s="50"/>
      <c r="M4500" s="50"/>
      <c r="N4500" s="50"/>
      <c r="T4500" s="50"/>
    </row>
    <row r="4501" spans="12:20" s="48" customFormat="1" hidden="1">
      <c r="L4501" s="50"/>
      <c r="M4501" s="50"/>
      <c r="N4501" s="50"/>
      <c r="T4501" s="50"/>
    </row>
    <row r="4502" spans="12:20" s="48" customFormat="1" hidden="1">
      <c r="L4502" s="50"/>
      <c r="M4502" s="50"/>
      <c r="N4502" s="50"/>
      <c r="T4502" s="50"/>
    </row>
    <row r="4503" spans="12:20" s="48" customFormat="1" hidden="1">
      <c r="L4503" s="50"/>
      <c r="M4503" s="50"/>
      <c r="N4503" s="50"/>
      <c r="T4503" s="50"/>
    </row>
    <row r="4504" spans="12:20" s="48" customFormat="1" hidden="1">
      <c r="L4504" s="50"/>
      <c r="M4504" s="50"/>
      <c r="N4504" s="50"/>
      <c r="T4504" s="50"/>
    </row>
    <row r="4505" spans="12:20" s="48" customFormat="1" hidden="1">
      <c r="L4505" s="50"/>
      <c r="M4505" s="50"/>
      <c r="N4505" s="50"/>
      <c r="T4505" s="50"/>
    </row>
    <row r="4506" spans="12:20" s="48" customFormat="1" hidden="1">
      <c r="L4506" s="50"/>
      <c r="M4506" s="50"/>
      <c r="N4506" s="50"/>
      <c r="T4506" s="50"/>
    </row>
    <row r="4507" spans="12:20" s="48" customFormat="1" hidden="1">
      <c r="L4507" s="50"/>
      <c r="M4507" s="50"/>
      <c r="N4507" s="50"/>
      <c r="T4507" s="50"/>
    </row>
    <row r="4508" spans="12:20" s="48" customFormat="1" hidden="1">
      <c r="L4508" s="50"/>
      <c r="M4508" s="50"/>
      <c r="N4508" s="50"/>
      <c r="T4508" s="50"/>
    </row>
    <row r="4509" spans="12:20" s="48" customFormat="1" hidden="1">
      <c r="L4509" s="50"/>
      <c r="M4509" s="50"/>
      <c r="N4509" s="50"/>
      <c r="T4509" s="50"/>
    </row>
    <row r="4510" spans="12:20" s="48" customFormat="1" hidden="1">
      <c r="L4510" s="50"/>
      <c r="M4510" s="50"/>
      <c r="N4510" s="50"/>
      <c r="T4510" s="50"/>
    </row>
    <row r="4511" spans="12:20" s="48" customFormat="1" hidden="1">
      <c r="L4511" s="50"/>
      <c r="M4511" s="50"/>
      <c r="N4511" s="50"/>
      <c r="T4511" s="50"/>
    </row>
    <row r="4512" spans="12:20" s="48" customFormat="1" hidden="1">
      <c r="L4512" s="50"/>
      <c r="M4512" s="50"/>
      <c r="N4512" s="50"/>
      <c r="T4512" s="50"/>
    </row>
    <row r="4513" spans="12:20" s="48" customFormat="1" hidden="1">
      <c r="L4513" s="50"/>
      <c r="M4513" s="50"/>
      <c r="N4513" s="50"/>
      <c r="T4513" s="50"/>
    </row>
    <row r="4514" spans="12:20" s="48" customFormat="1" hidden="1">
      <c r="L4514" s="50"/>
      <c r="M4514" s="50"/>
      <c r="N4514" s="50"/>
      <c r="T4514" s="50"/>
    </row>
    <row r="4515" spans="12:20" s="48" customFormat="1" hidden="1">
      <c r="L4515" s="50"/>
      <c r="M4515" s="50"/>
      <c r="N4515" s="50"/>
      <c r="T4515" s="50"/>
    </row>
    <row r="4516" spans="12:20" s="48" customFormat="1" hidden="1">
      <c r="L4516" s="50"/>
      <c r="M4516" s="50"/>
      <c r="N4516" s="50"/>
      <c r="T4516" s="50"/>
    </row>
    <row r="4517" spans="12:20" s="48" customFormat="1" hidden="1">
      <c r="L4517" s="50"/>
      <c r="M4517" s="50"/>
      <c r="N4517" s="50"/>
      <c r="T4517" s="50"/>
    </row>
    <row r="4518" spans="12:20" s="48" customFormat="1" hidden="1">
      <c r="L4518" s="50"/>
      <c r="M4518" s="50"/>
      <c r="N4518" s="50"/>
      <c r="T4518" s="50"/>
    </row>
    <row r="4519" spans="12:20" s="48" customFormat="1" hidden="1">
      <c r="L4519" s="50"/>
      <c r="M4519" s="50"/>
      <c r="N4519" s="50"/>
      <c r="T4519" s="50"/>
    </row>
    <row r="4520" spans="12:20" s="48" customFormat="1" hidden="1">
      <c r="L4520" s="50"/>
      <c r="M4520" s="50"/>
      <c r="N4520" s="50"/>
      <c r="T4520" s="50"/>
    </row>
    <row r="4521" spans="12:20" s="48" customFormat="1" hidden="1">
      <c r="L4521" s="50"/>
      <c r="M4521" s="50"/>
      <c r="N4521" s="50"/>
      <c r="T4521" s="50"/>
    </row>
    <row r="4522" spans="12:20" s="48" customFormat="1" hidden="1">
      <c r="L4522" s="50"/>
      <c r="M4522" s="50"/>
      <c r="N4522" s="50"/>
      <c r="T4522" s="50"/>
    </row>
    <row r="4523" spans="12:20" s="48" customFormat="1" hidden="1">
      <c r="L4523" s="50"/>
      <c r="M4523" s="50"/>
      <c r="N4523" s="50"/>
      <c r="T4523" s="50"/>
    </row>
    <row r="4524" spans="12:20" s="48" customFormat="1" hidden="1">
      <c r="L4524" s="50"/>
      <c r="M4524" s="50"/>
      <c r="N4524" s="50"/>
      <c r="T4524" s="50"/>
    </row>
    <row r="4525" spans="12:20" s="48" customFormat="1" hidden="1">
      <c r="L4525" s="50"/>
      <c r="M4525" s="50"/>
      <c r="N4525" s="50"/>
      <c r="T4525" s="50"/>
    </row>
    <row r="4526" spans="12:20" s="48" customFormat="1" hidden="1">
      <c r="L4526" s="50"/>
      <c r="M4526" s="50"/>
      <c r="N4526" s="50"/>
      <c r="T4526" s="50"/>
    </row>
    <row r="4527" spans="12:20" s="48" customFormat="1" hidden="1">
      <c r="L4527" s="50"/>
      <c r="M4527" s="50"/>
      <c r="N4527" s="50"/>
      <c r="T4527" s="50"/>
    </row>
    <row r="4528" spans="12:20" s="48" customFormat="1" hidden="1">
      <c r="L4528" s="50"/>
      <c r="M4528" s="50"/>
      <c r="N4528" s="50"/>
      <c r="T4528" s="50"/>
    </row>
    <row r="4529" spans="12:20" s="48" customFormat="1" hidden="1">
      <c r="L4529" s="50"/>
      <c r="M4529" s="50"/>
      <c r="N4529" s="50"/>
      <c r="T4529" s="50"/>
    </row>
    <row r="4530" spans="12:20" s="48" customFormat="1" hidden="1">
      <c r="L4530" s="50"/>
      <c r="M4530" s="50"/>
      <c r="N4530" s="50"/>
      <c r="T4530" s="50"/>
    </row>
    <row r="4531" spans="12:20" s="48" customFormat="1" hidden="1">
      <c r="L4531" s="50"/>
      <c r="M4531" s="50"/>
      <c r="N4531" s="50"/>
      <c r="T4531" s="50"/>
    </row>
    <row r="4532" spans="12:20" s="48" customFormat="1" hidden="1">
      <c r="L4532" s="50"/>
      <c r="M4532" s="50"/>
      <c r="N4532" s="50"/>
      <c r="T4532" s="50"/>
    </row>
    <row r="4533" spans="12:20" s="48" customFormat="1" hidden="1">
      <c r="L4533" s="50"/>
      <c r="M4533" s="50"/>
      <c r="N4533" s="50"/>
      <c r="T4533" s="50"/>
    </row>
    <row r="4534" spans="12:20" s="48" customFormat="1" hidden="1">
      <c r="L4534" s="50"/>
      <c r="M4534" s="50"/>
      <c r="N4534" s="50"/>
      <c r="T4534" s="50"/>
    </row>
    <row r="4535" spans="12:20" s="48" customFormat="1" hidden="1">
      <c r="L4535" s="50"/>
      <c r="M4535" s="50"/>
      <c r="N4535" s="50"/>
      <c r="T4535" s="50"/>
    </row>
    <row r="4536" spans="12:20" s="48" customFormat="1" hidden="1">
      <c r="L4536" s="50"/>
      <c r="M4536" s="50"/>
      <c r="N4536" s="50"/>
      <c r="T4536" s="50"/>
    </row>
    <row r="4537" spans="12:20" s="48" customFormat="1" hidden="1">
      <c r="L4537" s="50"/>
      <c r="M4537" s="50"/>
      <c r="N4537" s="50"/>
      <c r="T4537" s="50"/>
    </row>
    <row r="4538" spans="12:20" s="48" customFormat="1" hidden="1">
      <c r="L4538" s="50"/>
      <c r="M4538" s="50"/>
      <c r="N4538" s="50"/>
      <c r="T4538" s="50"/>
    </row>
    <row r="4539" spans="12:20" s="48" customFormat="1" hidden="1">
      <c r="L4539" s="50"/>
      <c r="M4539" s="50"/>
      <c r="N4539" s="50"/>
      <c r="T4539" s="50"/>
    </row>
    <row r="4540" spans="12:20" s="48" customFormat="1" hidden="1">
      <c r="L4540" s="50"/>
      <c r="M4540" s="50"/>
      <c r="N4540" s="50"/>
      <c r="T4540" s="50"/>
    </row>
    <row r="4541" spans="12:20" s="48" customFormat="1" hidden="1">
      <c r="L4541" s="50"/>
      <c r="M4541" s="50"/>
      <c r="N4541" s="50"/>
      <c r="T4541" s="50"/>
    </row>
    <row r="4542" spans="12:20" s="48" customFormat="1" hidden="1">
      <c r="L4542" s="50"/>
      <c r="M4542" s="50"/>
      <c r="N4542" s="50"/>
      <c r="T4542" s="50"/>
    </row>
    <row r="4543" spans="12:20" s="48" customFormat="1" hidden="1">
      <c r="L4543" s="50"/>
      <c r="M4543" s="50"/>
      <c r="N4543" s="50"/>
      <c r="T4543" s="50"/>
    </row>
    <row r="4544" spans="12:20" s="48" customFormat="1" hidden="1">
      <c r="L4544" s="50"/>
      <c r="M4544" s="50"/>
      <c r="N4544" s="50"/>
      <c r="T4544" s="50"/>
    </row>
    <row r="4545" spans="12:20" s="48" customFormat="1" hidden="1">
      <c r="L4545" s="50"/>
      <c r="M4545" s="50"/>
      <c r="N4545" s="50"/>
      <c r="T4545" s="50"/>
    </row>
    <row r="4546" spans="12:20" s="48" customFormat="1" hidden="1">
      <c r="L4546" s="50"/>
      <c r="M4546" s="50"/>
      <c r="N4546" s="50"/>
      <c r="T4546" s="50"/>
    </row>
    <row r="4547" spans="12:20" s="48" customFormat="1" hidden="1">
      <c r="L4547" s="50"/>
      <c r="M4547" s="50"/>
      <c r="N4547" s="50"/>
      <c r="T4547" s="50"/>
    </row>
    <row r="4548" spans="12:20" s="48" customFormat="1" hidden="1">
      <c r="L4548" s="50"/>
      <c r="M4548" s="50"/>
      <c r="N4548" s="50"/>
      <c r="T4548" s="50"/>
    </row>
    <row r="4549" spans="12:20" s="48" customFormat="1" hidden="1">
      <c r="L4549" s="50"/>
      <c r="M4549" s="50"/>
      <c r="N4549" s="50"/>
      <c r="T4549" s="50"/>
    </row>
    <row r="4550" spans="12:20" s="48" customFormat="1" hidden="1">
      <c r="L4550" s="50"/>
      <c r="M4550" s="50"/>
      <c r="N4550" s="50"/>
      <c r="T4550" s="50"/>
    </row>
    <row r="4551" spans="12:20" s="48" customFormat="1" hidden="1">
      <c r="L4551" s="50"/>
      <c r="M4551" s="50"/>
      <c r="N4551" s="50"/>
      <c r="T4551" s="50"/>
    </row>
    <row r="4552" spans="12:20" s="48" customFormat="1" hidden="1">
      <c r="L4552" s="50"/>
      <c r="M4552" s="50"/>
      <c r="N4552" s="50"/>
      <c r="T4552" s="50"/>
    </row>
    <row r="4553" spans="12:20" s="48" customFormat="1" hidden="1">
      <c r="L4553" s="50"/>
      <c r="M4553" s="50"/>
      <c r="N4553" s="50"/>
      <c r="T4553" s="50"/>
    </row>
    <row r="4554" spans="12:20" s="48" customFormat="1" hidden="1">
      <c r="L4554" s="50"/>
      <c r="M4554" s="50"/>
      <c r="N4554" s="50"/>
      <c r="T4554" s="50"/>
    </row>
    <row r="4555" spans="12:20" s="48" customFormat="1" hidden="1">
      <c r="L4555" s="50"/>
      <c r="M4555" s="50"/>
      <c r="N4555" s="50"/>
      <c r="T4555" s="50"/>
    </row>
    <row r="4556" spans="12:20" s="48" customFormat="1" hidden="1">
      <c r="L4556" s="50"/>
      <c r="M4556" s="50"/>
      <c r="N4556" s="50"/>
      <c r="T4556" s="50"/>
    </row>
    <row r="4557" spans="12:20" s="48" customFormat="1" hidden="1">
      <c r="L4557" s="50"/>
      <c r="M4557" s="50"/>
      <c r="N4557" s="50"/>
      <c r="T4557" s="50"/>
    </row>
    <row r="4558" spans="12:20" s="48" customFormat="1" hidden="1">
      <c r="L4558" s="50"/>
      <c r="M4558" s="50"/>
      <c r="N4558" s="50"/>
      <c r="T4558" s="50"/>
    </row>
    <row r="4559" spans="12:20" s="48" customFormat="1" hidden="1">
      <c r="L4559" s="50"/>
      <c r="M4559" s="50"/>
      <c r="N4559" s="50"/>
      <c r="T4559" s="50"/>
    </row>
    <row r="4560" spans="12:20" s="48" customFormat="1" hidden="1">
      <c r="L4560" s="50"/>
      <c r="M4560" s="50"/>
      <c r="N4560" s="50"/>
      <c r="T4560" s="50"/>
    </row>
    <row r="4561" spans="12:20" s="48" customFormat="1" hidden="1">
      <c r="L4561" s="50"/>
      <c r="M4561" s="50"/>
      <c r="N4561" s="50"/>
      <c r="T4561" s="50"/>
    </row>
    <row r="4562" spans="12:20" s="48" customFormat="1" hidden="1">
      <c r="L4562" s="50"/>
      <c r="M4562" s="50"/>
      <c r="N4562" s="50"/>
      <c r="T4562" s="50"/>
    </row>
    <row r="4563" spans="12:20" s="48" customFormat="1" hidden="1">
      <c r="L4563" s="50"/>
      <c r="M4563" s="50"/>
      <c r="N4563" s="50"/>
      <c r="T4563" s="50"/>
    </row>
    <row r="4564" spans="12:20" s="48" customFormat="1" hidden="1">
      <c r="L4564" s="50"/>
      <c r="M4564" s="50"/>
      <c r="N4564" s="50"/>
      <c r="T4564" s="50"/>
    </row>
    <row r="4565" spans="12:20" s="48" customFormat="1" hidden="1">
      <c r="L4565" s="50"/>
      <c r="M4565" s="50"/>
      <c r="N4565" s="50"/>
      <c r="T4565" s="50"/>
    </row>
    <row r="4566" spans="12:20" s="48" customFormat="1" hidden="1">
      <c r="L4566" s="50"/>
      <c r="M4566" s="50"/>
      <c r="N4566" s="50"/>
      <c r="T4566" s="50"/>
    </row>
    <row r="4567" spans="12:20" s="48" customFormat="1" hidden="1">
      <c r="L4567" s="50"/>
      <c r="M4567" s="50"/>
      <c r="N4567" s="50"/>
      <c r="T4567" s="50"/>
    </row>
    <row r="4568" spans="12:20" s="48" customFormat="1" hidden="1">
      <c r="L4568" s="50"/>
      <c r="M4568" s="50"/>
      <c r="N4568" s="50"/>
      <c r="T4568" s="50"/>
    </row>
    <row r="4569" spans="12:20" s="48" customFormat="1" hidden="1">
      <c r="L4569" s="50"/>
      <c r="M4569" s="50"/>
      <c r="N4569" s="50"/>
      <c r="T4569" s="50"/>
    </row>
    <row r="4570" spans="12:20" s="48" customFormat="1" hidden="1">
      <c r="L4570" s="50"/>
      <c r="M4570" s="50"/>
      <c r="N4570" s="50"/>
      <c r="T4570" s="50"/>
    </row>
    <row r="4571" spans="12:20" s="48" customFormat="1" hidden="1">
      <c r="L4571" s="50"/>
      <c r="M4571" s="50"/>
      <c r="N4571" s="50"/>
      <c r="T4571" s="50"/>
    </row>
    <row r="4572" spans="12:20" s="48" customFormat="1" hidden="1">
      <c r="L4572" s="50"/>
      <c r="M4572" s="50"/>
      <c r="N4572" s="50"/>
      <c r="T4572" s="50"/>
    </row>
    <row r="4573" spans="12:20" s="48" customFormat="1" hidden="1">
      <c r="L4573" s="50"/>
      <c r="M4573" s="50"/>
      <c r="N4573" s="50"/>
      <c r="T4573" s="50"/>
    </row>
    <row r="4574" spans="12:20" s="48" customFormat="1" hidden="1">
      <c r="L4574" s="50"/>
      <c r="M4574" s="50"/>
      <c r="N4574" s="50"/>
      <c r="T4574" s="50"/>
    </row>
    <row r="4575" spans="12:20" s="48" customFormat="1" hidden="1">
      <c r="L4575" s="50"/>
      <c r="M4575" s="50"/>
      <c r="N4575" s="50"/>
      <c r="T4575" s="50"/>
    </row>
    <row r="4576" spans="12:20" s="48" customFormat="1" hidden="1">
      <c r="L4576" s="50"/>
      <c r="M4576" s="50"/>
      <c r="N4576" s="50"/>
      <c r="T4576" s="50"/>
    </row>
    <row r="4577" spans="12:20" s="48" customFormat="1" hidden="1">
      <c r="L4577" s="50"/>
      <c r="M4577" s="50"/>
      <c r="N4577" s="50"/>
      <c r="T4577" s="50"/>
    </row>
    <row r="4578" spans="12:20" s="48" customFormat="1" hidden="1">
      <c r="L4578" s="50"/>
      <c r="M4578" s="50"/>
      <c r="N4578" s="50"/>
      <c r="T4578" s="50"/>
    </row>
    <row r="4579" spans="12:20" s="48" customFormat="1" hidden="1">
      <c r="L4579" s="50"/>
      <c r="M4579" s="50"/>
      <c r="N4579" s="50"/>
      <c r="T4579" s="50"/>
    </row>
    <row r="4580" spans="12:20" s="48" customFormat="1" hidden="1">
      <c r="L4580" s="50"/>
      <c r="M4580" s="50"/>
      <c r="N4580" s="50"/>
      <c r="T4580" s="50"/>
    </row>
    <row r="4581" spans="12:20" s="48" customFormat="1" hidden="1">
      <c r="L4581" s="50"/>
      <c r="M4581" s="50"/>
      <c r="N4581" s="50"/>
      <c r="T4581" s="50"/>
    </row>
    <row r="4582" spans="12:20" s="48" customFormat="1" hidden="1">
      <c r="L4582" s="50"/>
      <c r="M4582" s="50"/>
      <c r="N4582" s="50"/>
      <c r="T4582" s="50"/>
    </row>
    <row r="4583" spans="12:20" s="48" customFormat="1" hidden="1">
      <c r="L4583" s="50"/>
      <c r="M4583" s="50"/>
      <c r="N4583" s="50"/>
      <c r="T4583" s="50"/>
    </row>
    <row r="4584" spans="12:20" s="48" customFormat="1" hidden="1">
      <c r="L4584" s="50"/>
      <c r="M4584" s="50"/>
      <c r="N4584" s="50"/>
      <c r="T4584" s="50"/>
    </row>
    <row r="4585" spans="12:20" s="48" customFormat="1" hidden="1">
      <c r="L4585" s="50"/>
      <c r="M4585" s="50"/>
      <c r="N4585" s="50"/>
      <c r="T4585" s="50"/>
    </row>
    <row r="4586" spans="12:20" s="48" customFormat="1" hidden="1">
      <c r="L4586" s="50"/>
      <c r="M4586" s="50"/>
      <c r="N4586" s="50"/>
      <c r="T4586" s="50"/>
    </row>
    <row r="4587" spans="12:20" s="48" customFormat="1" hidden="1">
      <c r="L4587" s="50"/>
      <c r="M4587" s="50"/>
      <c r="N4587" s="50"/>
      <c r="T4587" s="50"/>
    </row>
    <row r="4588" spans="12:20" s="48" customFormat="1" hidden="1">
      <c r="L4588" s="50"/>
      <c r="M4588" s="50"/>
      <c r="N4588" s="50"/>
      <c r="T4588" s="50"/>
    </row>
    <row r="4589" spans="12:20" s="48" customFormat="1" hidden="1">
      <c r="L4589" s="50"/>
      <c r="M4589" s="50"/>
      <c r="N4589" s="50"/>
      <c r="T4589" s="50"/>
    </row>
    <row r="4590" spans="12:20" s="48" customFormat="1" hidden="1">
      <c r="L4590" s="50"/>
      <c r="M4590" s="50"/>
      <c r="N4590" s="50"/>
      <c r="T4590" s="50"/>
    </row>
    <row r="4591" spans="12:20" s="48" customFormat="1" hidden="1">
      <c r="L4591" s="50"/>
      <c r="M4591" s="50"/>
      <c r="N4591" s="50"/>
      <c r="T4591" s="50"/>
    </row>
    <row r="4592" spans="12:20" s="48" customFormat="1" hidden="1">
      <c r="L4592" s="50"/>
      <c r="M4592" s="50"/>
      <c r="N4592" s="50"/>
      <c r="T4592" s="50"/>
    </row>
    <row r="4593" spans="12:20" s="48" customFormat="1" hidden="1">
      <c r="L4593" s="50"/>
      <c r="M4593" s="50"/>
      <c r="N4593" s="50"/>
      <c r="T4593" s="50"/>
    </row>
    <row r="4594" spans="12:20" s="48" customFormat="1" hidden="1">
      <c r="L4594" s="50"/>
      <c r="M4594" s="50"/>
      <c r="N4594" s="50"/>
      <c r="T4594" s="50"/>
    </row>
    <row r="4595" spans="12:20" s="48" customFormat="1" hidden="1">
      <c r="L4595" s="50"/>
      <c r="M4595" s="50"/>
      <c r="N4595" s="50"/>
      <c r="T4595" s="50"/>
    </row>
    <row r="4596" spans="12:20" s="48" customFormat="1" hidden="1">
      <c r="L4596" s="50"/>
      <c r="M4596" s="50"/>
      <c r="N4596" s="50"/>
      <c r="T4596" s="50"/>
    </row>
    <row r="4597" spans="12:20" s="48" customFormat="1" hidden="1">
      <c r="L4597" s="50"/>
      <c r="M4597" s="50"/>
      <c r="N4597" s="50"/>
      <c r="T4597" s="50"/>
    </row>
    <row r="4598" spans="12:20" s="48" customFormat="1" hidden="1">
      <c r="L4598" s="50"/>
      <c r="M4598" s="50"/>
      <c r="N4598" s="50"/>
      <c r="T4598" s="50"/>
    </row>
    <row r="4599" spans="12:20" s="48" customFormat="1" hidden="1">
      <c r="L4599" s="50"/>
      <c r="M4599" s="50"/>
      <c r="N4599" s="50"/>
      <c r="T4599" s="50"/>
    </row>
    <row r="4600" spans="12:20" s="48" customFormat="1" hidden="1">
      <c r="L4600" s="50"/>
      <c r="M4600" s="50"/>
      <c r="N4600" s="50"/>
      <c r="T4600" s="50"/>
    </row>
    <row r="4601" spans="12:20" s="48" customFormat="1" hidden="1">
      <c r="L4601" s="50"/>
      <c r="M4601" s="50"/>
      <c r="N4601" s="50"/>
      <c r="T4601" s="50"/>
    </row>
    <row r="4602" spans="12:20" s="48" customFormat="1" hidden="1">
      <c r="L4602" s="50"/>
      <c r="M4602" s="50"/>
      <c r="N4602" s="50"/>
      <c r="T4602" s="50"/>
    </row>
    <row r="4603" spans="12:20" s="48" customFormat="1" hidden="1">
      <c r="L4603" s="50"/>
      <c r="M4603" s="50"/>
      <c r="N4603" s="50"/>
      <c r="T4603" s="50"/>
    </row>
    <row r="4604" spans="12:20" s="48" customFormat="1" hidden="1">
      <c r="L4604" s="50"/>
      <c r="M4604" s="50"/>
      <c r="N4604" s="50"/>
      <c r="T4604" s="50"/>
    </row>
    <row r="4605" spans="12:20" s="48" customFormat="1" hidden="1">
      <c r="L4605" s="50"/>
      <c r="M4605" s="50"/>
      <c r="N4605" s="50"/>
      <c r="T4605" s="50"/>
    </row>
    <row r="4606" spans="12:20" s="48" customFormat="1" hidden="1">
      <c r="L4606" s="50"/>
      <c r="M4606" s="50"/>
      <c r="N4606" s="50"/>
      <c r="T4606" s="50"/>
    </row>
    <row r="4607" spans="12:20" s="48" customFormat="1" hidden="1">
      <c r="L4607" s="50"/>
      <c r="M4607" s="50"/>
      <c r="N4607" s="50"/>
      <c r="T4607" s="50"/>
    </row>
    <row r="4608" spans="12:20" s="48" customFormat="1" hidden="1">
      <c r="L4608" s="50"/>
      <c r="M4608" s="50"/>
      <c r="N4608" s="50"/>
      <c r="T4608" s="50"/>
    </row>
    <row r="4609" spans="12:20" s="48" customFormat="1" hidden="1">
      <c r="L4609" s="50"/>
      <c r="M4609" s="50"/>
      <c r="N4609" s="50"/>
      <c r="T4609" s="50"/>
    </row>
    <row r="4610" spans="12:20" s="48" customFormat="1" hidden="1">
      <c r="L4610" s="50"/>
      <c r="M4610" s="50"/>
      <c r="N4610" s="50"/>
      <c r="T4610" s="50"/>
    </row>
    <row r="4611" spans="12:20" s="48" customFormat="1" hidden="1">
      <c r="L4611" s="50"/>
      <c r="M4611" s="50"/>
      <c r="N4611" s="50"/>
      <c r="T4611" s="50"/>
    </row>
    <row r="4612" spans="12:20" s="48" customFormat="1" hidden="1">
      <c r="L4612" s="50"/>
      <c r="M4612" s="50"/>
      <c r="N4612" s="50"/>
      <c r="T4612" s="50"/>
    </row>
    <row r="4613" spans="12:20" s="48" customFormat="1" hidden="1">
      <c r="L4613" s="50"/>
      <c r="M4613" s="50"/>
      <c r="N4613" s="50"/>
      <c r="T4613" s="50"/>
    </row>
    <row r="4614" spans="12:20" s="48" customFormat="1" hidden="1">
      <c r="L4614" s="50"/>
      <c r="M4614" s="50"/>
      <c r="N4614" s="50"/>
      <c r="T4614" s="50"/>
    </row>
    <row r="4615" spans="12:20" s="48" customFormat="1" hidden="1">
      <c r="L4615" s="50"/>
      <c r="M4615" s="50"/>
      <c r="N4615" s="50"/>
      <c r="T4615" s="50"/>
    </row>
    <row r="4616" spans="12:20" s="48" customFormat="1" hidden="1">
      <c r="L4616" s="50"/>
      <c r="M4616" s="50"/>
      <c r="N4616" s="50"/>
      <c r="T4616" s="50"/>
    </row>
    <row r="4617" spans="12:20" s="48" customFormat="1" hidden="1">
      <c r="L4617" s="50"/>
      <c r="M4617" s="50"/>
      <c r="N4617" s="50"/>
      <c r="T4617" s="50"/>
    </row>
    <row r="4618" spans="12:20" s="48" customFormat="1" hidden="1">
      <c r="L4618" s="50"/>
      <c r="M4618" s="50"/>
      <c r="N4618" s="50"/>
      <c r="T4618" s="50"/>
    </row>
    <row r="4619" spans="12:20" s="48" customFormat="1" hidden="1">
      <c r="L4619" s="50"/>
      <c r="M4619" s="50"/>
      <c r="N4619" s="50"/>
      <c r="T4619" s="50"/>
    </row>
    <row r="4620" spans="12:20" s="48" customFormat="1" hidden="1">
      <c r="L4620" s="50"/>
      <c r="M4620" s="50"/>
      <c r="N4620" s="50"/>
      <c r="T4620" s="50"/>
    </row>
    <row r="4621" spans="12:20" s="48" customFormat="1" hidden="1">
      <c r="L4621" s="50"/>
      <c r="M4621" s="50"/>
      <c r="N4621" s="50"/>
      <c r="T4621" s="50"/>
    </row>
    <row r="4622" spans="12:20" s="48" customFormat="1" hidden="1">
      <c r="L4622" s="50"/>
      <c r="M4622" s="50"/>
      <c r="N4622" s="50"/>
      <c r="T4622" s="50"/>
    </row>
    <row r="4623" spans="12:20" s="48" customFormat="1" hidden="1">
      <c r="L4623" s="50"/>
      <c r="M4623" s="50"/>
      <c r="N4623" s="50"/>
      <c r="T4623" s="50"/>
    </row>
    <row r="4624" spans="12:20" s="48" customFormat="1" hidden="1">
      <c r="L4624" s="50"/>
      <c r="M4624" s="50"/>
      <c r="N4624" s="50"/>
      <c r="T4624" s="50"/>
    </row>
    <row r="4625" spans="12:20" s="48" customFormat="1" hidden="1">
      <c r="L4625" s="50"/>
      <c r="M4625" s="50"/>
      <c r="N4625" s="50"/>
      <c r="T4625" s="50"/>
    </row>
    <row r="4626" spans="12:20" s="48" customFormat="1" hidden="1">
      <c r="L4626" s="50"/>
      <c r="M4626" s="50"/>
      <c r="N4626" s="50"/>
      <c r="T4626" s="50"/>
    </row>
    <row r="4627" spans="12:20" s="48" customFormat="1" hidden="1">
      <c r="L4627" s="50"/>
      <c r="M4627" s="50"/>
      <c r="N4627" s="50"/>
      <c r="T4627" s="50"/>
    </row>
    <row r="4628" spans="12:20" s="48" customFormat="1" hidden="1">
      <c r="L4628" s="50"/>
      <c r="M4628" s="50"/>
      <c r="N4628" s="50"/>
      <c r="T4628" s="50"/>
    </row>
    <row r="4629" spans="12:20" s="48" customFormat="1" hidden="1">
      <c r="L4629" s="50"/>
      <c r="M4629" s="50"/>
      <c r="N4629" s="50"/>
      <c r="T4629" s="50"/>
    </row>
    <row r="4630" spans="12:20" s="48" customFormat="1" hidden="1">
      <c r="L4630" s="50"/>
      <c r="M4630" s="50"/>
      <c r="N4630" s="50"/>
      <c r="T4630" s="50"/>
    </row>
    <row r="4631" spans="12:20" s="48" customFormat="1" hidden="1">
      <c r="L4631" s="50"/>
      <c r="M4631" s="50"/>
      <c r="N4631" s="50"/>
      <c r="T4631" s="50"/>
    </row>
    <row r="4632" spans="12:20" s="48" customFormat="1" hidden="1">
      <c r="L4632" s="50"/>
      <c r="M4632" s="50"/>
      <c r="N4632" s="50"/>
      <c r="T4632" s="50"/>
    </row>
    <row r="4633" spans="12:20" s="48" customFormat="1" hidden="1">
      <c r="L4633" s="50"/>
      <c r="M4633" s="50"/>
      <c r="N4633" s="50"/>
      <c r="T4633" s="50"/>
    </row>
    <row r="4634" spans="12:20" s="48" customFormat="1" hidden="1">
      <c r="L4634" s="50"/>
      <c r="M4634" s="50"/>
      <c r="N4634" s="50"/>
      <c r="T4634" s="50"/>
    </row>
    <row r="4635" spans="12:20" s="48" customFormat="1" hidden="1">
      <c r="L4635" s="50"/>
      <c r="M4635" s="50"/>
      <c r="N4635" s="50"/>
      <c r="T4635" s="50"/>
    </row>
    <row r="4636" spans="12:20" s="48" customFormat="1" hidden="1">
      <c r="L4636" s="50"/>
      <c r="M4636" s="50"/>
      <c r="N4636" s="50"/>
      <c r="T4636" s="50"/>
    </row>
    <row r="4637" spans="12:20" s="48" customFormat="1" hidden="1">
      <c r="L4637" s="50"/>
      <c r="M4637" s="50"/>
      <c r="N4637" s="50"/>
      <c r="T4637" s="50"/>
    </row>
    <row r="4638" spans="12:20" s="48" customFormat="1" hidden="1">
      <c r="L4638" s="50"/>
      <c r="M4638" s="50"/>
      <c r="N4638" s="50"/>
      <c r="T4638" s="50"/>
    </row>
    <row r="4639" spans="12:20" s="48" customFormat="1" hidden="1">
      <c r="L4639" s="50"/>
      <c r="M4639" s="50"/>
      <c r="N4639" s="50"/>
      <c r="T4639" s="50"/>
    </row>
    <row r="4640" spans="12:20" s="48" customFormat="1" hidden="1">
      <c r="L4640" s="50"/>
      <c r="M4640" s="50"/>
      <c r="N4640" s="50"/>
      <c r="T4640" s="50"/>
    </row>
    <row r="4641" spans="12:20" s="48" customFormat="1" hidden="1">
      <c r="L4641" s="50"/>
      <c r="M4641" s="50"/>
      <c r="N4641" s="50"/>
      <c r="T4641" s="50"/>
    </row>
    <row r="4642" spans="12:20" s="48" customFormat="1" hidden="1">
      <c r="L4642" s="50"/>
      <c r="M4642" s="50"/>
      <c r="N4642" s="50"/>
      <c r="T4642" s="50"/>
    </row>
    <row r="4643" spans="12:20" s="48" customFormat="1" hidden="1">
      <c r="L4643" s="50"/>
      <c r="M4643" s="50"/>
      <c r="N4643" s="50"/>
      <c r="T4643" s="50"/>
    </row>
    <row r="4644" spans="12:20" s="48" customFormat="1" hidden="1">
      <c r="L4644" s="50"/>
      <c r="M4644" s="50"/>
      <c r="N4644" s="50"/>
      <c r="T4644" s="50"/>
    </row>
    <row r="4645" spans="12:20" s="48" customFormat="1" hidden="1">
      <c r="L4645" s="50"/>
      <c r="M4645" s="50"/>
      <c r="N4645" s="50"/>
      <c r="T4645" s="50"/>
    </row>
    <row r="4646" spans="12:20" s="48" customFormat="1" hidden="1">
      <c r="L4646" s="50"/>
      <c r="M4646" s="50"/>
      <c r="N4646" s="50"/>
      <c r="T4646" s="50"/>
    </row>
    <row r="4647" spans="12:20" s="48" customFormat="1" hidden="1">
      <c r="L4647" s="50"/>
      <c r="M4647" s="50"/>
      <c r="N4647" s="50"/>
      <c r="T4647" s="50"/>
    </row>
    <row r="4648" spans="12:20" s="48" customFormat="1" hidden="1">
      <c r="L4648" s="50"/>
      <c r="M4648" s="50"/>
      <c r="N4648" s="50"/>
      <c r="T4648" s="50"/>
    </row>
    <row r="4649" spans="12:20" s="48" customFormat="1" hidden="1">
      <c r="L4649" s="50"/>
      <c r="M4649" s="50"/>
      <c r="N4649" s="50"/>
      <c r="T4649" s="50"/>
    </row>
    <row r="4650" spans="12:20" s="48" customFormat="1" hidden="1">
      <c r="L4650" s="50"/>
      <c r="M4650" s="50"/>
      <c r="N4650" s="50"/>
      <c r="T4650" s="50"/>
    </row>
    <row r="4651" spans="12:20" s="48" customFormat="1" hidden="1">
      <c r="L4651" s="50"/>
      <c r="M4651" s="50"/>
      <c r="N4651" s="50"/>
      <c r="T4651" s="50"/>
    </row>
    <row r="4652" spans="12:20" s="48" customFormat="1" hidden="1">
      <c r="L4652" s="50"/>
      <c r="M4652" s="50"/>
      <c r="N4652" s="50"/>
      <c r="T4652" s="50"/>
    </row>
    <row r="4653" spans="12:20" s="48" customFormat="1" hidden="1">
      <c r="L4653" s="50"/>
      <c r="M4653" s="50"/>
      <c r="N4653" s="50"/>
      <c r="T4653" s="50"/>
    </row>
    <row r="4654" spans="12:20" s="48" customFormat="1" hidden="1">
      <c r="L4654" s="50"/>
      <c r="M4654" s="50"/>
      <c r="N4654" s="50"/>
      <c r="T4654" s="50"/>
    </row>
    <row r="4655" spans="12:20" s="48" customFormat="1" hidden="1">
      <c r="L4655" s="50"/>
      <c r="M4655" s="50"/>
      <c r="N4655" s="50"/>
      <c r="T4655" s="50"/>
    </row>
    <row r="4656" spans="12:20" s="48" customFormat="1" hidden="1">
      <c r="L4656" s="50"/>
      <c r="M4656" s="50"/>
      <c r="N4656" s="50"/>
      <c r="T4656" s="50"/>
    </row>
    <row r="4657" spans="12:20" s="48" customFormat="1" hidden="1">
      <c r="L4657" s="50"/>
      <c r="M4657" s="50"/>
      <c r="N4657" s="50"/>
      <c r="T4657" s="50"/>
    </row>
    <row r="4658" spans="12:20" s="48" customFormat="1" hidden="1">
      <c r="L4658" s="50"/>
      <c r="M4658" s="50"/>
      <c r="N4658" s="50"/>
      <c r="T4658" s="50"/>
    </row>
    <row r="4659" spans="12:20" s="48" customFormat="1" hidden="1">
      <c r="L4659" s="50"/>
      <c r="M4659" s="50"/>
      <c r="N4659" s="50"/>
      <c r="T4659" s="50"/>
    </row>
    <row r="4660" spans="12:20" s="48" customFormat="1" hidden="1">
      <c r="L4660" s="50"/>
      <c r="M4660" s="50"/>
      <c r="N4660" s="50"/>
      <c r="T4660" s="50"/>
    </row>
    <row r="4661" spans="12:20" s="48" customFormat="1" hidden="1">
      <c r="L4661" s="50"/>
      <c r="M4661" s="50"/>
      <c r="N4661" s="50"/>
      <c r="T4661" s="50"/>
    </row>
    <row r="4662" spans="12:20" s="48" customFormat="1" hidden="1">
      <c r="L4662" s="50"/>
      <c r="M4662" s="50"/>
      <c r="N4662" s="50"/>
      <c r="T4662" s="50"/>
    </row>
    <row r="4663" spans="12:20" s="48" customFormat="1" hidden="1">
      <c r="L4663" s="50"/>
      <c r="M4663" s="50"/>
      <c r="N4663" s="50"/>
      <c r="T4663" s="50"/>
    </row>
    <row r="4664" spans="12:20" s="48" customFormat="1" hidden="1">
      <c r="L4664" s="50"/>
      <c r="M4664" s="50"/>
      <c r="N4664" s="50"/>
      <c r="T4664" s="50"/>
    </row>
    <row r="4665" spans="12:20" s="48" customFormat="1" hidden="1">
      <c r="L4665" s="50"/>
      <c r="M4665" s="50"/>
      <c r="N4665" s="50"/>
      <c r="T4665" s="50"/>
    </row>
    <row r="4666" spans="12:20" s="48" customFormat="1" hidden="1">
      <c r="L4666" s="50"/>
      <c r="M4666" s="50"/>
      <c r="N4666" s="50"/>
      <c r="T4666" s="50"/>
    </row>
    <row r="4667" spans="12:20" s="48" customFormat="1" hidden="1">
      <c r="L4667" s="50"/>
      <c r="M4667" s="50"/>
      <c r="N4667" s="50"/>
      <c r="T4667" s="50"/>
    </row>
    <row r="4668" spans="12:20" s="48" customFormat="1" hidden="1">
      <c r="L4668" s="50"/>
      <c r="M4668" s="50"/>
      <c r="N4668" s="50"/>
      <c r="T4668" s="50"/>
    </row>
    <row r="4669" spans="12:20" s="48" customFormat="1" hidden="1">
      <c r="L4669" s="50"/>
      <c r="M4669" s="50"/>
      <c r="N4669" s="50"/>
      <c r="T4669" s="50"/>
    </row>
    <row r="4670" spans="12:20" s="48" customFormat="1" hidden="1">
      <c r="L4670" s="50"/>
      <c r="M4670" s="50"/>
      <c r="N4670" s="50"/>
      <c r="T4670" s="50"/>
    </row>
    <row r="4671" spans="12:20" s="48" customFormat="1" hidden="1">
      <c r="L4671" s="50"/>
      <c r="M4671" s="50"/>
      <c r="N4671" s="50"/>
      <c r="T4671" s="50"/>
    </row>
    <row r="4672" spans="12:20" s="48" customFormat="1" hidden="1">
      <c r="L4672" s="50"/>
      <c r="M4672" s="50"/>
      <c r="N4672" s="50"/>
      <c r="T4672" s="50"/>
    </row>
    <row r="4673" spans="12:20" s="48" customFormat="1" hidden="1">
      <c r="L4673" s="50"/>
      <c r="M4673" s="50"/>
      <c r="N4673" s="50"/>
      <c r="T4673" s="50"/>
    </row>
    <row r="4674" spans="12:20" s="48" customFormat="1" hidden="1">
      <c r="L4674" s="50"/>
      <c r="M4674" s="50"/>
      <c r="N4674" s="50"/>
      <c r="T4674" s="50"/>
    </row>
    <row r="4675" spans="12:20" s="48" customFormat="1" hidden="1">
      <c r="L4675" s="50"/>
      <c r="M4675" s="50"/>
      <c r="N4675" s="50"/>
      <c r="T4675" s="50"/>
    </row>
    <row r="4676" spans="12:20" s="48" customFormat="1" hidden="1">
      <c r="L4676" s="50"/>
      <c r="M4676" s="50"/>
      <c r="N4676" s="50"/>
      <c r="T4676" s="50"/>
    </row>
    <row r="4677" spans="12:20" s="48" customFormat="1" hidden="1">
      <c r="L4677" s="50"/>
      <c r="M4677" s="50"/>
      <c r="N4677" s="50"/>
      <c r="T4677" s="50"/>
    </row>
    <row r="4678" spans="12:20" s="48" customFormat="1" hidden="1">
      <c r="L4678" s="50"/>
      <c r="M4678" s="50"/>
      <c r="N4678" s="50"/>
      <c r="T4678" s="50"/>
    </row>
    <row r="4679" spans="12:20" s="48" customFormat="1" hidden="1">
      <c r="L4679" s="50"/>
      <c r="M4679" s="50"/>
      <c r="N4679" s="50"/>
      <c r="T4679" s="50"/>
    </row>
    <row r="4680" spans="12:20" s="48" customFormat="1" hidden="1">
      <c r="L4680" s="50"/>
      <c r="M4680" s="50"/>
      <c r="N4680" s="50"/>
      <c r="T4680" s="50"/>
    </row>
    <row r="4681" spans="12:20" s="48" customFormat="1" hidden="1">
      <c r="L4681" s="50"/>
      <c r="M4681" s="50"/>
      <c r="N4681" s="50"/>
      <c r="T4681" s="50"/>
    </row>
    <row r="4682" spans="12:20" s="48" customFormat="1" hidden="1">
      <c r="L4682" s="50"/>
      <c r="M4682" s="50"/>
      <c r="N4682" s="50"/>
      <c r="T4682" s="50"/>
    </row>
    <row r="4683" spans="12:20" s="48" customFormat="1" hidden="1">
      <c r="L4683" s="50"/>
      <c r="M4683" s="50"/>
      <c r="N4683" s="50"/>
      <c r="T4683" s="50"/>
    </row>
    <row r="4684" spans="12:20" s="48" customFormat="1" hidden="1">
      <c r="L4684" s="50"/>
      <c r="M4684" s="50"/>
      <c r="N4684" s="50"/>
      <c r="T4684" s="50"/>
    </row>
    <row r="4685" spans="12:20" s="48" customFormat="1" hidden="1">
      <c r="L4685" s="50"/>
      <c r="M4685" s="50"/>
      <c r="N4685" s="50"/>
      <c r="T4685" s="50"/>
    </row>
    <row r="4686" spans="12:20" s="48" customFormat="1" hidden="1">
      <c r="L4686" s="50"/>
      <c r="M4686" s="50"/>
      <c r="N4686" s="50"/>
      <c r="T4686" s="50"/>
    </row>
    <row r="4687" spans="12:20" s="48" customFormat="1" hidden="1">
      <c r="L4687" s="50"/>
      <c r="M4687" s="50"/>
      <c r="N4687" s="50"/>
      <c r="T4687" s="50"/>
    </row>
    <row r="4688" spans="12:20" s="48" customFormat="1" hidden="1">
      <c r="L4688" s="50"/>
      <c r="M4688" s="50"/>
      <c r="N4688" s="50"/>
      <c r="T4688" s="50"/>
    </row>
    <row r="4689" spans="12:20" s="48" customFormat="1" hidden="1">
      <c r="L4689" s="50"/>
      <c r="M4689" s="50"/>
      <c r="N4689" s="50"/>
      <c r="T4689" s="50"/>
    </row>
    <row r="4690" spans="12:20" s="48" customFormat="1" hidden="1">
      <c r="L4690" s="50"/>
      <c r="M4690" s="50"/>
      <c r="N4690" s="50"/>
      <c r="T4690" s="50"/>
    </row>
    <row r="4691" spans="12:20" s="48" customFormat="1" hidden="1">
      <c r="L4691" s="50"/>
      <c r="M4691" s="50"/>
      <c r="N4691" s="50"/>
      <c r="T4691" s="50"/>
    </row>
    <row r="4692" spans="12:20" s="48" customFormat="1" hidden="1">
      <c r="L4692" s="50"/>
      <c r="M4692" s="50"/>
      <c r="N4692" s="50"/>
      <c r="T4692" s="50"/>
    </row>
    <row r="4693" spans="12:20" s="48" customFormat="1" hidden="1">
      <c r="L4693" s="50"/>
      <c r="M4693" s="50"/>
      <c r="N4693" s="50"/>
      <c r="T4693" s="50"/>
    </row>
    <row r="4694" spans="12:20" s="48" customFormat="1" hidden="1">
      <c r="L4694" s="50"/>
      <c r="M4694" s="50"/>
      <c r="N4694" s="50"/>
      <c r="T4694" s="50"/>
    </row>
    <row r="4695" spans="12:20" s="48" customFormat="1" hidden="1">
      <c r="L4695" s="50"/>
      <c r="M4695" s="50"/>
      <c r="N4695" s="50"/>
      <c r="T4695" s="50"/>
    </row>
    <row r="4696" spans="12:20" s="48" customFormat="1" hidden="1">
      <c r="L4696" s="50"/>
      <c r="M4696" s="50"/>
      <c r="N4696" s="50"/>
      <c r="T4696" s="50"/>
    </row>
    <row r="4697" spans="12:20" s="48" customFormat="1" hidden="1">
      <c r="L4697" s="50"/>
      <c r="M4697" s="50"/>
      <c r="N4697" s="50"/>
      <c r="T4697" s="50"/>
    </row>
    <row r="4698" spans="12:20" s="48" customFormat="1" hidden="1">
      <c r="L4698" s="50"/>
      <c r="M4698" s="50"/>
      <c r="N4698" s="50"/>
      <c r="T4698" s="50"/>
    </row>
    <row r="4699" spans="12:20" s="48" customFormat="1" hidden="1">
      <c r="L4699" s="50"/>
      <c r="M4699" s="50"/>
      <c r="N4699" s="50"/>
      <c r="T4699" s="50"/>
    </row>
    <row r="4700" spans="12:20" s="48" customFormat="1" hidden="1">
      <c r="L4700" s="50"/>
      <c r="M4700" s="50"/>
      <c r="N4700" s="50"/>
      <c r="T4700" s="50"/>
    </row>
    <row r="4701" spans="12:20" s="48" customFormat="1" hidden="1">
      <c r="L4701" s="50"/>
      <c r="M4701" s="50"/>
      <c r="N4701" s="50"/>
      <c r="T4701" s="50"/>
    </row>
    <row r="4702" spans="12:20" s="48" customFormat="1" hidden="1">
      <c r="L4702" s="50"/>
      <c r="M4702" s="50"/>
      <c r="N4702" s="50"/>
      <c r="T4702" s="50"/>
    </row>
    <row r="4703" spans="12:20" s="48" customFormat="1" hidden="1">
      <c r="L4703" s="50"/>
      <c r="M4703" s="50"/>
      <c r="N4703" s="50"/>
      <c r="T4703" s="50"/>
    </row>
    <row r="4704" spans="12:20" s="48" customFormat="1" hidden="1">
      <c r="L4704" s="50"/>
      <c r="M4704" s="50"/>
      <c r="N4704" s="50"/>
      <c r="T4704" s="50"/>
    </row>
    <row r="4705" spans="12:20" s="48" customFormat="1" hidden="1">
      <c r="L4705" s="50"/>
      <c r="M4705" s="50"/>
      <c r="N4705" s="50"/>
      <c r="T4705" s="50"/>
    </row>
    <row r="4706" spans="12:20" s="48" customFormat="1" hidden="1">
      <c r="L4706" s="50"/>
      <c r="M4706" s="50"/>
      <c r="N4706" s="50"/>
      <c r="T4706" s="50"/>
    </row>
    <row r="4707" spans="12:20" s="48" customFormat="1" hidden="1">
      <c r="L4707" s="50"/>
      <c r="M4707" s="50"/>
      <c r="N4707" s="50"/>
      <c r="T4707" s="50"/>
    </row>
    <row r="4708" spans="12:20" s="48" customFormat="1" hidden="1">
      <c r="L4708" s="50"/>
      <c r="M4708" s="50"/>
      <c r="N4708" s="50"/>
      <c r="T4708" s="50"/>
    </row>
    <row r="4709" spans="12:20" s="48" customFormat="1" hidden="1">
      <c r="L4709" s="50"/>
      <c r="M4709" s="50"/>
      <c r="N4709" s="50"/>
      <c r="T4709" s="50"/>
    </row>
    <row r="4710" spans="12:20" s="48" customFormat="1" hidden="1">
      <c r="L4710" s="50"/>
      <c r="M4710" s="50"/>
      <c r="N4710" s="50"/>
      <c r="T4710" s="50"/>
    </row>
    <row r="4711" spans="12:20" s="48" customFormat="1" hidden="1">
      <c r="L4711" s="50"/>
      <c r="M4711" s="50"/>
      <c r="N4711" s="50"/>
      <c r="T4711" s="50"/>
    </row>
    <row r="4712" spans="12:20" s="48" customFormat="1" hidden="1">
      <c r="L4712" s="50"/>
      <c r="M4712" s="50"/>
      <c r="N4712" s="50"/>
      <c r="T4712" s="50"/>
    </row>
    <row r="4713" spans="12:20" s="48" customFormat="1" hidden="1">
      <c r="L4713" s="50"/>
      <c r="M4713" s="50"/>
      <c r="N4713" s="50"/>
      <c r="T4713" s="50"/>
    </row>
    <row r="4714" spans="12:20" s="48" customFormat="1" hidden="1">
      <c r="L4714" s="50"/>
      <c r="M4714" s="50"/>
      <c r="N4714" s="50"/>
      <c r="T4714" s="50"/>
    </row>
    <row r="4715" spans="12:20" s="48" customFormat="1" hidden="1">
      <c r="L4715" s="50"/>
      <c r="M4715" s="50"/>
      <c r="N4715" s="50"/>
      <c r="T4715" s="50"/>
    </row>
    <row r="4716" spans="12:20" s="48" customFormat="1" hidden="1">
      <c r="L4716" s="50"/>
      <c r="M4716" s="50"/>
      <c r="N4716" s="50"/>
      <c r="T4716" s="50"/>
    </row>
    <row r="4717" spans="12:20" s="48" customFormat="1" hidden="1">
      <c r="L4717" s="50"/>
      <c r="M4717" s="50"/>
      <c r="N4717" s="50"/>
      <c r="T4717" s="50"/>
    </row>
    <row r="4718" spans="12:20" s="48" customFormat="1" hidden="1">
      <c r="L4718" s="50"/>
      <c r="M4718" s="50"/>
      <c r="N4718" s="50"/>
      <c r="T4718" s="50"/>
    </row>
    <row r="4719" spans="12:20" s="48" customFormat="1" hidden="1">
      <c r="L4719" s="50"/>
      <c r="M4719" s="50"/>
      <c r="N4719" s="50"/>
      <c r="T4719" s="50"/>
    </row>
    <row r="4720" spans="12:20" s="48" customFormat="1" hidden="1">
      <c r="L4720" s="50"/>
      <c r="M4720" s="50"/>
      <c r="N4720" s="50"/>
      <c r="T4720" s="50"/>
    </row>
    <row r="4721" spans="12:20" s="48" customFormat="1" hidden="1">
      <c r="L4721" s="50"/>
      <c r="M4721" s="50"/>
      <c r="N4721" s="50"/>
      <c r="T4721" s="50"/>
    </row>
    <row r="4722" spans="12:20" s="48" customFormat="1" hidden="1">
      <c r="L4722" s="50"/>
      <c r="M4722" s="50"/>
      <c r="N4722" s="50"/>
      <c r="T4722" s="50"/>
    </row>
    <row r="4723" spans="12:20" s="48" customFormat="1" hidden="1">
      <c r="L4723" s="50"/>
      <c r="M4723" s="50"/>
      <c r="N4723" s="50"/>
      <c r="T4723" s="50"/>
    </row>
    <row r="4724" spans="12:20" s="48" customFormat="1" hidden="1">
      <c r="L4724" s="50"/>
      <c r="M4724" s="50"/>
      <c r="N4724" s="50"/>
      <c r="T4724" s="50"/>
    </row>
    <row r="4725" spans="12:20" s="48" customFormat="1" hidden="1">
      <c r="L4725" s="50"/>
      <c r="M4725" s="50"/>
      <c r="N4725" s="50"/>
      <c r="T4725" s="50"/>
    </row>
    <row r="4726" spans="12:20" s="48" customFormat="1" hidden="1">
      <c r="L4726" s="50"/>
      <c r="M4726" s="50"/>
      <c r="N4726" s="50"/>
      <c r="T4726" s="50"/>
    </row>
    <row r="4727" spans="12:20" s="48" customFormat="1" hidden="1">
      <c r="L4727" s="50"/>
      <c r="M4727" s="50"/>
      <c r="N4727" s="50"/>
      <c r="T4727" s="50"/>
    </row>
    <row r="4728" spans="12:20" s="48" customFormat="1" hidden="1">
      <c r="L4728" s="50"/>
      <c r="M4728" s="50"/>
      <c r="N4728" s="50"/>
      <c r="T4728" s="50"/>
    </row>
    <row r="4729" spans="12:20" s="48" customFormat="1" hidden="1">
      <c r="L4729" s="50"/>
      <c r="M4729" s="50"/>
      <c r="N4729" s="50"/>
      <c r="T4729" s="50"/>
    </row>
    <row r="4730" spans="12:20" s="48" customFormat="1" hidden="1">
      <c r="L4730" s="50"/>
      <c r="M4730" s="50"/>
      <c r="N4730" s="50"/>
      <c r="T4730" s="50"/>
    </row>
    <row r="4731" spans="12:20" s="48" customFormat="1" hidden="1">
      <c r="L4731" s="50"/>
      <c r="M4731" s="50"/>
      <c r="N4731" s="50"/>
      <c r="T4731" s="50"/>
    </row>
    <row r="4732" spans="12:20" s="48" customFormat="1" hidden="1">
      <c r="L4732" s="50"/>
      <c r="M4732" s="50"/>
      <c r="N4732" s="50"/>
      <c r="T4732" s="50"/>
    </row>
    <row r="4733" spans="12:20" s="48" customFormat="1" hidden="1">
      <c r="L4733" s="50"/>
      <c r="M4733" s="50"/>
      <c r="N4733" s="50"/>
      <c r="T4733" s="50"/>
    </row>
    <row r="4734" spans="12:20" s="48" customFormat="1" hidden="1">
      <c r="L4734" s="50"/>
      <c r="M4734" s="50"/>
      <c r="N4734" s="50"/>
      <c r="T4734" s="50"/>
    </row>
    <row r="4735" spans="12:20" s="48" customFormat="1" hidden="1">
      <c r="L4735" s="50"/>
      <c r="M4735" s="50"/>
      <c r="N4735" s="50"/>
      <c r="T4735" s="50"/>
    </row>
    <row r="4736" spans="12:20" s="48" customFormat="1" hidden="1">
      <c r="L4736" s="50"/>
      <c r="M4736" s="50"/>
      <c r="N4736" s="50"/>
      <c r="T4736" s="50"/>
    </row>
    <row r="4737" spans="12:20" s="48" customFormat="1" hidden="1">
      <c r="L4737" s="50"/>
      <c r="M4737" s="50"/>
      <c r="N4737" s="50"/>
      <c r="T4737" s="50"/>
    </row>
    <row r="4738" spans="12:20" s="48" customFormat="1" hidden="1">
      <c r="L4738" s="50"/>
      <c r="M4738" s="50"/>
      <c r="N4738" s="50"/>
      <c r="T4738" s="50"/>
    </row>
    <row r="4739" spans="12:20" s="48" customFormat="1" hidden="1">
      <c r="L4739" s="50"/>
      <c r="M4739" s="50"/>
      <c r="N4739" s="50"/>
      <c r="T4739" s="50"/>
    </row>
    <row r="4740" spans="12:20" s="48" customFormat="1" hidden="1">
      <c r="L4740" s="50"/>
      <c r="M4740" s="50"/>
      <c r="N4740" s="50"/>
      <c r="T4740" s="50"/>
    </row>
    <row r="4741" spans="12:20" s="48" customFormat="1" hidden="1">
      <c r="L4741" s="50"/>
      <c r="M4741" s="50"/>
      <c r="N4741" s="50"/>
      <c r="T4741" s="50"/>
    </row>
    <row r="4742" spans="12:20" s="48" customFormat="1" hidden="1">
      <c r="L4742" s="50"/>
      <c r="M4742" s="50"/>
      <c r="N4742" s="50"/>
      <c r="T4742" s="50"/>
    </row>
    <row r="4743" spans="12:20" s="48" customFormat="1" hidden="1">
      <c r="L4743" s="50"/>
      <c r="M4743" s="50"/>
      <c r="N4743" s="50"/>
      <c r="T4743" s="50"/>
    </row>
    <row r="4744" spans="12:20" s="48" customFormat="1" hidden="1">
      <c r="L4744" s="50"/>
      <c r="M4744" s="50"/>
      <c r="N4744" s="50"/>
      <c r="T4744" s="50"/>
    </row>
    <row r="4745" spans="12:20" s="48" customFormat="1" hidden="1">
      <c r="L4745" s="50"/>
      <c r="M4745" s="50"/>
      <c r="N4745" s="50"/>
      <c r="T4745" s="50"/>
    </row>
    <row r="4746" spans="12:20" s="48" customFormat="1" hidden="1">
      <c r="L4746" s="50"/>
      <c r="M4746" s="50"/>
      <c r="N4746" s="50"/>
      <c r="T4746" s="50"/>
    </row>
    <row r="4747" spans="12:20" s="48" customFormat="1" hidden="1">
      <c r="L4747" s="50"/>
      <c r="M4747" s="50"/>
      <c r="N4747" s="50"/>
      <c r="T4747" s="50"/>
    </row>
    <row r="4748" spans="12:20" s="48" customFormat="1" hidden="1">
      <c r="L4748" s="50"/>
      <c r="M4748" s="50"/>
      <c r="N4748" s="50"/>
      <c r="T4748" s="50"/>
    </row>
    <row r="4749" spans="12:20" s="48" customFormat="1" hidden="1">
      <c r="L4749" s="50"/>
      <c r="M4749" s="50"/>
      <c r="N4749" s="50"/>
      <c r="T4749" s="50"/>
    </row>
    <row r="4750" spans="12:20" s="48" customFormat="1" hidden="1">
      <c r="L4750" s="50"/>
      <c r="M4750" s="50"/>
      <c r="N4750" s="50"/>
      <c r="T4750" s="50"/>
    </row>
    <row r="4751" spans="12:20" s="48" customFormat="1" hidden="1">
      <c r="L4751" s="50"/>
      <c r="M4751" s="50"/>
      <c r="N4751" s="50"/>
      <c r="T4751" s="50"/>
    </row>
    <row r="4752" spans="12:20" s="48" customFormat="1" hidden="1">
      <c r="L4752" s="50"/>
      <c r="M4752" s="50"/>
      <c r="N4752" s="50"/>
      <c r="T4752" s="50"/>
    </row>
    <row r="4753" spans="12:20" s="48" customFormat="1" hidden="1">
      <c r="L4753" s="50"/>
      <c r="M4753" s="50"/>
      <c r="N4753" s="50"/>
      <c r="T4753" s="50"/>
    </row>
    <row r="4754" spans="12:20" s="48" customFormat="1" hidden="1">
      <c r="L4754" s="50"/>
      <c r="M4754" s="50"/>
      <c r="N4754" s="50"/>
      <c r="T4754" s="50"/>
    </row>
    <row r="4755" spans="12:20" s="48" customFormat="1" hidden="1">
      <c r="L4755" s="50"/>
      <c r="M4755" s="50"/>
      <c r="N4755" s="50"/>
      <c r="T4755" s="50"/>
    </row>
    <row r="4756" spans="12:20" s="48" customFormat="1" hidden="1">
      <c r="L4756" s="50"/>
      <c r="M4756" s="50"/>
      <c r="N4756" s="50"/>
      <c r="T4756" s="50"/>
    </row>
    <row r="4757" spans="12:20" s="48" customFormat="1" hidden="1">
      <c r="L4757" s="50"/>
      <c r="M4757" s="50"/>
      <c r="N4757" s="50"/>
      <c r="T4757" s="50"/>
    </row>
    <row r="4758" spans="12:20" s="48" customFormat="1" hidden="1">
      <c r="L4758" s="50"/>
      <c r="M4758" s="50"/>
      <c r="N4758" s="50"/>
      <c r="T4758" s="50"/>
    </row>
    <row r="4759" spans="12:20" s="48" customFormat="1" hidden="1">
      <c r="L4759" s="50"/>
      <c r="M4759" s="50"/>
      <c r="N4759" s="50"/>
      <c r="T4759" s="50"/>
    </row>
    <row r="4760" spans="12:20" s="48" customFormat="1" hidden="1">
      <c r="L4760" s="50"/>
      <c r="M4760" s="50"/>
      <c r="N4760" s="50"/>
      <c r="T4760" s="50"/>
    </row>
    <row r="4761" spans="12:20" s="48" customFormat="1" hidden="1">
      <c r="L4761" s="50"/>
      <c r="M4761" s="50"/>
      <c r="N4761" s="50"/>
      <c r="T4761" s="50"/>
    </row>
    <row r="4762" spans="12:20" s="48" customFormat="1" hidden="1">
      <c r="L4762" s="50"/>
      <c r="M4762" s="50"/>
      <c r="N4762" s="50"/>
      <c r="T4762" s="50"/>
    </row>
    <row r="4763" spans="12:20" s="48" customFormat="1" hidden="1">
      <c r="L4763" s="50"/>
      <c r="M4763" s="50"/>
      <c r="N4763" s="50"/>
      <c r="T4763" s="50"/>
    </row>
    <row r="4764" spans="12:20" s="48" customFormat="1" hidden="1">
      <c r="L4764" s="50"/>
      <c r="M4764" s="50"/>
      <c r="N4764" s="50"/>
      <c r="T4764" s="50"/>
    </row>
    <row r="4765" spans="12:20" s="48" customFormat="1" hidden="1">
      <c r="L4765" s="50"/>
      <c r="M4765" s="50"/>
      <c r="N4765" s="50"/>
      <c r="T4765" s="50"/>
    </row>
    <row r="4766" spans="12:20" s="48" customFormat="1" hidden="1">
      <c r="L4766" s="50"/>
      <c r="M4766" s="50"/>
      <c r="N4766" s="50"/>
      <c r="T4766" s="50"/>
    </row>
    <row r="4767" spans="12:20" s="48" customFormat="1" hidden="1">
      <c r="L4767" s="50"/>
      <c r="M4767" s="50"/>
      <c r="N4767" s="50"/>
      <c r="T4767" s="50"/>
    </row>
    <row r="4768" spans="12:20" s="48" customFormat="1" hidden="1">
      <c r="L4768" s="50"/>
      <c r="M4768" s="50"/>
      <c r="N4768" s="50"/>
      <c r="T4768" s="50"/>
    </row>
    <row r="4769" spans="12:20" s="48" customFormat="1" hidden="1">
      <c r="L4769" s="50"/>
      <c r="M4769" s="50"/>
      <c r="N4769" s="50"/>
      <c r="T4769" s="50"/>
    </row>
    <row r="4770" spans="12:20" s="48" customFormat="1" hidden="1">
      <c r="L4770" s="50"/>
      <c r="M4770" s="50"/>
      <c r="N4770" s="50"/>
      <c r="T4770" s="50"/>
    </row>
    <row r="4771" spans="12:20" s="48" customFormat="1" hidden="1">
      <c r="L4771" s="50"/>
      <c r="M4771" s="50"/>
      <c r="N4771" s="50"/>
      <c r="T4771" s="50"/>
    </row>
    <row r="4772" spans="12:20" s="48" customFormat="1" hidden="1">
      <c r="L4772" s="50"/>
      <c r="M4772" s="50"/>
      <c r="N4772" s="50"/>
      <c r="T4772" s="50"/>
    </row>
    <row r="4773" spans="12:20" s="48" customFormat="1" hidden="1">
      <c r="L4773" s="50"/>
      <c r="M4773" s="50"/>
      <c r="N4773" s="50"/>
      <c r="T4773" s="50"/>
    </row>
    <row r="4774" spans="12:20" s="48" customFormat="1" hidden="1">
      <c r="L4774" s="50"/>
      <c r="M4774" s="50"/>
      <c r="N4774" s="50"/>
      <c r="T4774" s="50"/>
    </row>
    <row r="4775" spans="12:20" s="48" customFormat="1" hidden="1">
      <c r="L4775" s="50"/>
      <c r="M4775" s="50"/>
      <c r="N4775" s="50"/>
      <c r="T4775" s="50"/>
    </row>
    <row r="4776" spans="12:20" s="48" customFormat="1" hidden="1">
      <c r="L4776" s="50"/>
      <c r="M4776" s="50"/>
      <c r="N4776" s="50"/>
      <c r="T4776" s="50"/>
    </row>
    <row r="4777" spans="12:20" s="48" customFormat="1" hidden="1">
      <c r="L4777" s="50"/>
      <c r="M4777" s="50"/>
      <c r="N4777" s="50"/>
      <c r="T4777" s="50"/>
    </row>
    <row r="4778" spans="12:20" s="48" customFormat="1" hidden="1">
      <c r="L4778" s="50"/>
      <c r="M4778" s="50"/>
      <c r="N4778" s="50"/>
      <c r="T4778" s="50"/>
    </row>
    <row r="4779" spans="12:20" s="48" customFormat="1" hidden="1">
      <c r="L4779" s="50"/>
      <c r="M4779" s="50"/>
      <c r="N4779" s="50"/>
      <c r="T4779" s="50"/>
    </row>
    <row r="4780" spans="12:20" s="48" customFormat="1" hidden="1">
      <c r="L4780" s="50"/>
      <c r="M4780" s="50"/>
      <c r="N4780" s="50"/>
      <c r="T4780" s="50"/>
    </row>
    <row r="4781" spans="12:20" s="48" customFormat="1" hidden="1">
      <c r="L4781" s="50"/>
      <c r="M4781" s="50"/>
      <c r="N4781" s="50"/>
      <c r="T4781" s="50"/>
    </row>
    <row r="4782" spans="12:20" s="48" customFormat="1" hidden="1">
      <c r="L4782" s="50"/>
      <c r="M4782" s="50"/>
      <c r="N4782" s="50"/>
      <c r="T4782" s="50"/>
    </row>
    <row r="4783" spans="12:20" s="48" customFormat="1" hidden="1">
      <c r="L4783" s="50"/>
      <c r="M4783" s="50"/>
      <c r="N4783" s="50"/>
      <c r="T4783" s="50"/>
    </row>
    <row r="4784" spans="12:20" s="48" customFormat="1" hidden="1">
      <c r="L4784" s="50"/>
      <c r="M4784" s="50"/>
      <c r="N4784" s="50"/>
      <c r="T4784" s="50"/>
    </row>
    <row r="4785" spans="12:20" s="48" customFormat="1" hidden="1">
      <c r="L4785" s="50"/>
      <c r="M4785" s="50"/>
      <c r="N4785" s="50"/>
      <c r="T4785" s="50"/>
    </row>
    <row r="4786" spans="12:20" s="48" customFormat="1" hidden="1">
      <c r="L4786" s="50"/>
      <c r="M4786" s="50"/>
      <c r="N4786" s="50"/>
      <c r="T4786" s="50"/>
    </row>
    <row r="4787" spans="12:20" s="48" customFormat="1" hidden="1">
      <c r="L4787" s="50"/>
      <c r="M4787" s="50"/>
      <c r="N4787" s="50"/>
      <c r="T4787" s="50"/>
    </row>
    <row r="4788" spans="12:20" s="48" customFormat="1" hidden="1">
      <c r="L4788" s="50"/>
      <c r="M4788" s="50"/>
      <c r="N4788" s="50"/>
      <c r="T4788" s="50"/>
    </row>
    <row r="4789" spans="12:20" s="48" customFormat="1" hidden="1">
      <c r="L4789" s="50"/>
      <c r="M4789" s="50"/>
      <c r="N4789" s="50"/>
      <c r="T4789" s="50"/>
    </row>
    <row r="4790" spans="12:20" s="48" customFormat="1" hidden="1">
      <c r="L4790" s="50"/>
      <c r="M4790" s="50"/>
      <c r="N4790" s="50"/>
      <c r="T4790" s="50"/>
    </row>
    <row r="4791" spans="12:20" s="48" customFormat="1" hidden="1">
      <c r="L4791" s="50"/>
      <c r="M4791" s="50"/>
      <c r="N4791" s="50"/>
      <c r="T4791" s="50"/>
    </row>
    <row r="4792" spans="12:20" s="48" customFormat="1" hidden="1">
      <c r="L4792" s="50"/>
      <c r="M4792" s="50"/>
      <c r="N4792" s="50"/>
      <c r="T4792" s="50"/>
    </row>
    <row r="4793" spans="12:20" s="48" customFormat="1" hidden="1">
      <c r="L4793" s="50"/>
      <c r="M4793" s="50"/>
      <c r="N4793" s="50"/>
      <c r="T4793" s="50"/>
    </row>
    <row r="4794" spans="12:20" s="48" customFormat="1" hidden="1">
      <c r="L4794" s="50"/>
      <c r="M4794" s="50"/>
      <c r="N4794" s="50"/>
      <c r="T4794" s="50"/>
    </row>
    <row r="4795" spans="12:20" s="48" customFormat="1" hidden="1">
      <c r="L4795" s="50"/>
      <c r="M4795" s="50"/>
      <c r="N4795" s="50"/>
      <c r="T4795" s="50"/>
    </row>
    <row r="4796" spans="12:20" s="48" customFormat="1" hidden="1">
      <c r="L4796" s="50"/>
      <c r="M4796" s="50"/>
      <c r="N4796" s="50"/>
      <c r="T4796" s="50"/>
    </row>
    <row r="4797" spans="12:20" s="48" customFormat="1" hidden="1">
      <c r="L4797" s="50"/>
      <c r="M4797" s="50"/>
      <c r="N4797" s="50"/>
      <c r="T4797" s="50"/>
    </row>
    <row r="4798" spans="12:20" s="48" customFormat="1" hidden="1">
      <c r="L4798" s="50"/>
      <c r="M4798" s="50"/>
      <c r="N4798" s="50"/>
      <c r="T4798" s="50"/>
    </row>
    <row r="4799" spans="12:20" s="48" customFormat="1" hidden="1">
      <c r="L4799" s="50"/>
      <c r="M4799" s="50"/>
      <c r="N4799" s="50"/>
      <c r="T4799" s="50"/>
    </row>
    <row r="4800" spans="12:20" s="48" customFormat="1" hidden="1">
      <c r="L4800" s="50"/>
      <c r="M4800" s="50"/>
      <c r="N4800" s="50"/>
      <c r="T4800" s="50"/>
    </row>
    <row r="4801" spans="12:20" s="48" customFormat="1" hidden="1">
      <c r="L4801" s="50"/>
      <c r="M4801" s="50"/>
      <c r="N4801" s="50"/>
      <c r="T4801" s="50"/>
    </row>
    <row r="4802" spans="12:20" s="48" customFormat="1" hidden="1">
      <c r="L4802" s="50"/>
      <c r="M4802" s="50"/>
      <c r="N4802" s="50"/>
      <c r="T4802" s="50"/>
    </row>
    <row r="4803" spans="12:20" s="48" customFormat="1" hidden="1">
      <c r="L4803" s="50"/>
      <c r="M4803" s="50"/>
      <c r="N4803" s="50"/>
      <c r="T4803" s="50"/>
    </row>
    <row r="4804" spans="12:20" s="48" customFormat="1" hidden="1">
      <c r="L4804" s="50"/>
      <c r="M4804" s="50"/>
      <c r="N4804" s="50"/>
      <c r="T4804" s="50"/>
    </row>
    <row r="4805" spans="12:20" s="48" customFormat="1" hidden="1">
      <c r="L4805" s="50"/>
      <c r="M4805" s="50"/>
      <c r="N4805" s="50"/>
      <c r="T4805" s="50"/>
    </row>
    <row r="4806" spans="12:20" s="48" customFormat="1" hidden="1">
      <c r="L4806" s="50"/>
      <c r="M4806" s="50"/>
      <c r="N4806" s="50"/>
      <c r="T4806" s="50"/>
    </row>
    <row r="4807" spans="12:20" s="48" customFormat="1" hidden="1">
      <c r="L4807" s="50"/>
      <c r="M4807" s="50"/>
      <c r="N4807" s="50"/>
      <c r="T4807" s="50"/>
    </row>
    <row r="4808" spans="12:20" s="48" customFormat="1" hidden="1">
      <c r="L4808" s="50"/>
      <c r="M4808" s="50"/>
      <c r="N4808" s="50"/>
      <c r="T4808" s="50"/>
    </row>
    <row r="4809" spans="12:20" s="48" customFormat="1" hidden="1">
      <c r="L4809" s="50"/>
      <c r="M4809" s="50"/>
      <c r="N4809" s="50"/>
      <c r="T4809" s="50"/>
    </row>
    <row r="4810" spans="12:20" s="48" customFormat="1" hidden="1">
      <c r="L4810" s="50"/>
      <c r="M4810" s="50"/>
      <c r="N4810" s="50"/>
      <c r="T4810" s="50"/>
    </row>
    <row r="4811" spans="12:20" s="48" customFormat="1" hidden="1">
      <c r="L4811" s="50"/>
      <c r="M4811" s="50"/>
      <c r="N4811" s="50"/>
      <c r="T4811" s="50"/>
    </row>
    <row r="4812" spans="12:20" s="48" customFormat="1" hidden="1">
      <c r="L4812" s="50"/>
      <c r="M4812" s="50"/>
      <c r="N4812" s="50"/>
      <c r="T4812" s="50"/>
    </row>
    <row r="4813" spans="12:20" s="48" customFormat="1" hidden="1">
      <c r="L4813" s="50"/>
      <c r="M4813" s="50"/>
      <c r="N4813" s="50"/>
      <c r="T4813" s="50"/>
    </row>
    <row r="4814" spans="12:20" s="48" customFormat="1" hidden="1">
      <c r="L4814" s="50"/>
      <c r="M4814" s="50"/>
      <c r="N4814" s="50"/>
      <c r="T4814" s="50"/>
    </row>
    <row r="4815" spans="12:20" s="48" customFormat="1" hidden="1">
      <c r="L4815" s="50"/>
      <c r="M4815" s="50"/>
      <c r="N4815" s="50"/>
      <c r="T4815" s="50"/>
    </row>
    <row r="4816" spans="12:20" s="48" customFormat="1" hidden="1">
      <c r="L4816" s="50"/>
      <c r="M4816" s="50"/>
      <c r="N4816" s="50"/>
      <c r="T4816" s="50"/>
    </row>
    <row r="4817" spans="12:20" s="48" customFormat="1" hidden="1">
      <c r="L4817" s="50"/>
      <c r="M4817" s="50"/>
      <c r="N4817" s="50"/>
      <c r="T4817" s="50"/>
    </row>
    <row r="4818" spans="12:20" s="48" customFormat="1" hidden="1">
      <c r="L4818" s="50"/>
      <c r="M4818" s="50"/>
      <c r="N4818" s="50"/>
      <c r="T4818" s="50"/>
    </row>
    <row r="4819" spans="12:20" s="48" customFormat="1" hidden="1">
      <c r="L4819" s="50"/>
      <c r="M4819" s="50"/>
      <c r="N4819" s="50"/>
      <c r="T4819" s="50"/>
    </row>
    <row r="4820" spans="12:20" s="48" customFormat="1" hidden="1">
      <c r="L4820" s="50"/>
      <c r="M4820" s="50"/>
      <c r="N4820" s="50"/>
      <c r="T4820" s="50"/>
    </row>
    <row r="4821" spans="12:20" s="48" customFormat="1" hidden="1">
      <c r="L4821" s="50"/>
      <c r="M4821" s="50"/>
      <c r="N4821" s="50"/>
      <c r="T4821" s="50"/>
    </row>
    <row r="4822" spans="12:20" s="48" customFormat="1" hidden="1">
      <c r="L4822" s="50"/>
      <c r="M4822" s="50"/>
      <c r="N4822" s="50"/>
      <c r="T4822" s="50"/>
    </row>
    <row r="4823" spans="12:20" s="48" customFormat="1" hidden="1">
      <c r="L4823" s="50"/>
      <c r="M4823" s="50"/>
      <c r="N4823" s="50"/>
      <c r="T4823" s="50"/>
    </row>
    <row r="4824" spans="12:20" s="48" customFormat="1" hidden="1">
      <c r="L4824" s="50"/>
      <c r="M4824" s="50"/>
      <c r="N4824" s="50"/>
      <c r="T4824" s="50"/>
    </row>
    <row r="4825" spans="12:20" s="48" customFormat="1" hidden="1">
      <c r="L4825" s="50"/>
      <c r="M4825" s="50"/>
      <c r="N4825" s="50"/>
      <c r="T4825" s="50"/>
    </row>
    <row r="4826" spans="12:20" s="48" customFormat="1" hidden="1">
      <c r="L4826" s="50"/>
      <c r="M4826" s="50"/>
      <c r="N4826" s="50"/>
      <c r="T4826" s="50"/>
    </row>
    <row r="4827" spans="12:20" s="48" customFormat="1" hidden="1">
      <c r="L4827" s="50"/>
      <c r="M4827" s="50"/>
      <c r="N4827" s="50"/>
      <c r="T4827" s="50"/>
    </row>
    <row r="4828" spans="12:20" s="48" customFormat="1" hidden="1">
      <c r="L4828" s="50"/>
      <c r="M4828" s="50"/>
      <c r="N4828" s="50"/>
      <c r="T4828" s="50"/>
    </row>
    <row r="4829" spans="12:20" s="48" customFormat="1" hidden="1">
      <c r="L4829" s="50"/>
      <c r="M4829" s="50"/>
      <c r="N4829" s="50"/>
      <c r="T4829" s="50"/>
    </row>
    <row r="4830" spans="12:20" s="48" customFormat="1" hidden="1">
      <c r="L4830" s="50"/>
      <c r="M4830" s="50"/>
      <c r="N4830" s="50"/>
      <c r="T4830" s="50"/>
    </row>
    <row r="4831" spans="12:20" s="48" customFormat="1" hidden="1">
      <c r="L4831" s="50"/>
      <c r="M4831" s="50"/>
      <c r="N4831" s="50"/>
      <c r="T4831" s="50"/>
    </row>
    <row r="4832" spans="12:20" s="48" customFormat="1" hidden="1">
      <c r="L4832" s="50"/>
      <c r="M4832" s="50"/>
      <c r="N4832" s="50"/>
      <c r="T4832" s="50"/>
    </row>
    <row r="4833" spans="12:20" s="48" customFormat="1" hidden="1">
      <c r="L4833" s="50"/>
      <c r="M4833" s="50"/>
      <c r="N4833" s="50"/>
      <c r="T4833" s="50"/>
    </row>
    <row r="4834" spans="12:20" s="48" customFormat="1" hidden="1">
      <c r="L4834" s="50"/>
      <c r="M4834" s="50"/>
      <c r="N4834" s="50"/>
      <c r="T4834" s="50"/>
    </row>
    <row r="4835" spans="12:20" s="48" customFormat="1" hidden="1">
      <c r="L4835" s="50"/>
      <c r="M4835" s="50"/>
      <c r="N4835" s="50"/>
      <c r="T4835" s="50"/>
    </row>
    <row r="4836" spans="12:20" s="48" customFormat="1" hidden="1">
      <c r="L4836" s="50"/>
      <c r="M4836" s="50"/>
      <c r="N4836" s="50"/>
      <c r="T4836" s="50"/>
    </row>
    <row r="4837" spans="12:20" s="48" customFormat="1" hidden="1">
      <c r="L4837" s="50"/>
      <c r="M4837" s="50"/>
      <c r="N4837" s="50"/>
      <c r="T4837" s="50"/>
    </row>
    <row r="4838" spans="12:20" s="48" customFormat="1" hidden="1">
      <c r="L4838" s="50"/>
      <c r="M4838" s="50"/>
      <c r="N4838" s="50"/>
      <c r="T4838" s="50"/>
    </row>
    <row r="4839" spans="12:20" s="48" customFormat="1" hidden="1">
      <c r="L4839" s="50"/>
      <c r="M4839" s="50"/>
      <c r="N4839" s="50"/>
      <c r="T4839" s="50"/>
    </row>
    <row r="4840" spans="12:20" s="48" customFormat="1" hidden="1">
      <c r="L4840" s="50"/>
      <c r="M4840" s="50"/>
      <c r="N4840" s="50"/>
      <c r="T4840" s="50"/>
    </row>
    <row r="4841" spans="12:20" s="48" customFormat="1" hidden="1">
      <c r="L4841" s="50"/>
      <c r="M4841" s="50"/>
      <c r="N4841" s="50"/>
      <c r="T4841" s="50"/>
    </row>
    <row r="4842" spans="12:20" s="48" customFormat="1" hidden="1">
      <c r="L4842" s="50"/>
      <c r="M4842" s="50"/>
      <c r="N4842" s="50"/>
      <c r="T4842" s="50"/>
    </row>
    <row r="4843" spans="12:20" s="48" customFormat="1" hidden="1">
      <c r="L4843" s="50"/>
      <c r="M4843" s="50"/>
      <c r="N4843" s="50"/>
      <c r="T4843" s="50"/>
    </row>
    <row r="4844" spans="12:20" s="48" customFormat="1" hidden="1">
      <c r="L4844" s="50"/>
      <c r="M4844" s="50"/>
      <c r="N4844" s="50"/>
      <c r="T4844" s="50"/>
    </row>
    <row r="4845" spans="12:20" s="48" customFormat="1" hidden="1">
      <c r="L4845" s="50"/>
      <c r="M4845" s="50"/>
      <c r="N4845" s="50"/>
      <c r="T4845" s="50"/>
    </row>
    <row r="4846" spans="12:20" s="48" customFormat="1" hidden="1">
      <c r="L4846" s="50"/>
      <c r="M4846" s="50"/>
      <c r="N4846" s="50"/>
      <c r="T4846" s="50"/>
    </row>
    <row r="4847" spans="12:20" s="48" customFormat="1" hidden="1">
      <c r="L4847" s="50"/>
      <c r="M4847" s="50"/>
      <c r="N4847" s="50"/>
      <c r="T4847" s="50"/>
    </row>
    <row r="4848" spans="12:20" s="48" customFormat="1" hidden="1">
      <c r="L4848" s="50"/>
      <c r="M4848" s="50"/>
      <c r="N4848" s="50"/>
      <c r="T4848" s="50"/>
    </row>
    <row r="4849" spans="12:20" s="48" customFormat="1" hidden="1">
      <c r="L4849" s="50"/>
      <c r="M4849" s="50"/>
      <c r="N4849" s="50"/>
      <c r="T4849" s="50"/>
    </row>
    <row r="4850" spans="12:20" s="48" customFormat="1" hidden="1">
      <c r="L4850" s="50"/>
      <c r="M4850" s="50"/>
      <c r="N4850" s="50"/>
      <c r="T4850" s="50"/>
    </row>
    <row r="4851" spans="12:20" s="48" customFormat="1" hidden="1">
      <c r="L4851" s="50"/>
      <c r="M4851" s="50"/>
      <c r="N4851" s="50"/>
      <c r="T4851" s="50"/>
    </row>
    <row r="4852" spans="12:20" s="48" customFormat="1" hidden="1">
      <c r="L4852" s="50"/>
      <c r="M4852" s="50"/>
      <c r="N4852" s="50"/>
      <c r="T4852" s="50"/>
    </row>
    <row r="4853" spans="12:20" s="48" customFormat="1" hidden="1">
      <c r="L4853" s="50"/>
      <c r="M4853" s="50"/>
      <c r="N4853" s="50"/>
      <c r="T4853" s="50"/>
    </row>
    <row r="4854" spans="12:20" s="48" customFormat="1" hidden="1">
      <c r="L4854" s="50"/>
      <c r="M4854" s="50"/>
      <c r="N4854" s="50"/>
      <c r="T4854" s="50"/>
    </row>
    <row r="4855" spans="12:20" s="48" customFormat="1" hidden="1">
      <c r="L4855" s="50"/>
      <c r="M4855" s="50"/>
      <c r="N4855" s="50"/>
      <c r="T4855" s="50"/>
    </row>
    <row r="4856" spans="12:20" s="48" customFormat="1" hidden="1">
      <c r="L4856" s="50"/>
      <c r="M4856" s="50"/>
      <c r="N4856" s="50"/>
      <c r="T4856" s="50"/>
    </row>
    <row r="4857" spans="12:20" s="48" customFormat="1" hidden="1">
      <c r="L4857" s="50"/>
      <c r="M4857" s="50"/>
      <c r="N4857" s="50"/>
      <c r="T4857" s="50"/>
    </row>
    <row r="4858" spans="12:20" s="48" customFormat="1" hidden="1">
      <c r="L4858" s="50"/>
      <c r="M4858" s="50"/>
      <c r="N4858" s="50"/>
      <c r="T4858" s="50"/>
    </row>
    <row r="4859" spans="12:20" s="48" customFormat="1" hidden="1">
      <c r="L4859" s="50"/>
      <c r="M4859" s="50"/>
      <c r="N4859" s="50"/>
      <c r="T4859" s="50"/>
    </row>
    <row r="4860" spans="12:20" s="48" customFormat="1" hidden="1">
      <c r="L4860" s="50"/>
      <c r="M4860" s="50"/>
      <c r="N4860" s="50"/>
      <c r="T4860" s="50"/>
    </row>
    <row r="4861" spans="12:20" s="48" customFormat="1" hidden="1">
      <c r="L4861" s="50"/>
      <c r="M4861" s="50"/>
      <c r="N4861" s="50"/>
      <c r="T4861" s="50"/>
    </row>
    <row r="4862" spans="12:20" s="48" customFormat="1" hidden="1">
      <c r="L4862" s="50"/>
      <c r="M4862" s="50"/>
      <c r="N4862" s="50"/>
      <c r="T4862" s="50"/>
    </row>
    <row r="4863" spans="12:20" s="48" customFormat="1" hidden="1">
      <c r="L4863" s="50"/>
      <c r="M4863" s="50"/>
      <c r="N4863" s="50"/>
      <c r="T4863" s="50"/>
    </row>
    <row r="4864" spans="12:20" s="48" customFormat="1" hidden="1">
      <c r="L4864" s="50"/>
      <c r="M4864" s="50"/>
      <c r="N4864" s="50"/>
      <c r="T4864" s="50"/>
    </row>
    <row r="4865" spans="12:20" s="48" customFormat="1" hidden="1">
      <c r="L4865" s="50"/>
      <c r="M4865" s="50"/>
      <c r="N4865" s="50"/>
      <c r="T4865" s="50"/>
    </row>
    <row r="4866" spans="12:20" s="48" customFormat="1" hidden="1">
      <c r="L4866" s="50"/>
      <c r="M4866" s="50"/>
      <c r="N4866" s="50"/>
      <c r="T4866" s="50"/>
    </row>
    <row r="4867" spans="12:20" s="48" customFormat="1" hidden="1">
      <c r="L4867" s="50"/>
      <c r="M4867" s="50"/>
      <c r="N4867" s="50"/>
      <c r="T4867" s="50"/>
    </row>
    <row r="4868" spans="12:20" s="48" customFormat="1" hidden="1">
      <c r="L4868" s="50"/>
      <c r="M4868" s="50"/>
      <c r="N4868" s="50"/>
      <c r="T4868" s="50"/>
    </row>
    <row r="4869" spans="12:20" s="48" customFormat="1" hidden="1">
      <c r="L4869" s="50"/>
      <c r="M4869" s="50"/>
      <c r="N4869" s="50"/>
      <c r="T4869" s="50"/>
    </row>
    <row r="4870" spans="12:20" s="48" customFormat="1" hidden="1">
      <c r="L4870" s="50"/>
      <c r="M4870" s="50"/>
      <c r="N4870" s="50"/>
      <c r="T4870" s="50"/>
    </row>
    <row r="4871" spans="12:20" s="48" customFormat="1" hidden="1">
      <c r="L4871" s="50"/>
      <c r="M4871" s="50"/>
      <c r="N4871" s="50"/>
      <c r="T4871" s="50"/>
    </row>
    <row r="4872" spans="12:20" s="48" customFormat="1" hidden="1">
      <c r="L4872" s="50"/>
      <c r="M4872" s="50"/>
      <c r="N4872" s="50"/>
      <c r="T4872" s="50"/>
    </row>
    <row r="4873" spans="12:20" s="48" customFormat="1" hidden="1">
      <c r="L4873" s="50"/>
      <c r="M4873" s="50"/>
      <c r="N4873" s="50"/>
      <c r="T4873" s="50"/>
    </row>
    <row r="4874" spans="12:20" s="48" customFormat="1" hidden="1">
      <c r="L4874" s="50"/>
      <c r="M4874" s="50"/>
      <c r="N4874" s="50"/>
      <c r="T4874" s="50"/>
    </row>
    <row r="4875" spans="12:20" s="48" customFormat="1" hidden="1">
      <c r="L4875" s="50"/>
      <c r="M4875" s="50"/>
      <c r="N4875" s="50"/>
      <c r="T4875" s="50"/>
    </row>
    <row r="4876" spans="12:20" s="48" customFormat="1" hidden="1">
      <c r="L4876" s="50"/>
      <c r="M4876" s="50"/>
      <c r="N4876" s="50"/>
      <c r="T4876" s="50"/>
    </row>
    <row r="4877" spans="12:20" s="48" customFormat="1" hidden="1">
      <c r="L4877" s="50"/>
      <c r="M4877" s="50"/>
      <c r="N4877" s="50"/>
      <c r="T4877" s="50"/>
    </row>
    <row r="4878" spans="12:20" s="48" customFormat="1" hidden="1">
      <c r="L4878" s="50"/>
      <c r="M4878" s="50"/>
      <c r="N4878" s="50"/>
      <c r="T4878" s="50"/>
    </row>
    <row r="4879" spans="12:20" s="48" customFormat="1" hidden="1">
      <c r="L4879" s="50"/>
      <c r="M4879" s="50"/>
      <c r="N4879" s="50"/>
      <c r="T4879" s="50"/>
    </row>
    <row r="4880" spans="12:20" s="48" customFormat="1" hidden="1">
      <c r="L4880" s="50"/>
      <c r="M4880" s="50"/>
      <c r="N4880" s="50"/>
      <c r="T4880" s="50"/>
    </row>
    <row r="4881" spans="12:20" s="48" customFormat="1" hidden="1">
      <c r="L4881" s="50"/>
      <c r="M4881" s="50"/>
      <c r="N4881" s="50"/>
      <c r="T4881" s="50"/>
    </row>
    <row r="4882" spans="12:20" s="48" customFormat="1" hidden="1">
      <c r="L4882" s="50"/>
      <c r="M4882" s="50"/>
      <c r="N4882" s="50"/>
      <c r="T4882" s="50"/>
    </row>
    <row r="4883" spans="12:20" s="48" customFormat="1" hidden="1">
      <c r="L4883" s="50"/>
      <c r="M4883" s="50"/>
      <c r="N4883" s="50"/>
      <c r="T4883" s="50"/>
    </row>
    <row r="4884" spans="12:20" s="48" customFormat="1" hidden="1">
      <c r="L4884" s="50"/>
      <c r="M4884" s="50"/>
      <c r="N4884" s="50"/>
      <c r="T4884" s="50"/>
    </row>
    <row r="4885" spans="12:20" s="48" customFormat="1" hidden="1">
      <c r="L4885" s="50"/>
      <c r="M4885" s="50"/>
      <c r="N4885" s="50"/>
      <c r="T4885" s="50"/>
    </row>
    <row r="4886" spans="12:20" s="48" customFormat="1" hidden="1">
      <c r="L4886" s="50"/>
      <c r="M4886" s="50"/>
      <c r="N4886" s="50"/>
      <c r="T4886" s="50"/>
    </row>
    <row r="4887" spans="12:20" s="48" customFormat="1" hidden="1">
      <c r="L4887" s="50"/>
      <c r="M4887" s="50"/>
      <c r="N4887" s="50"/>
      <c r="T4887" s="50"/>
    </row>
    <row r="4888" spans="12:20" s="48" customFormat="1" hidden="1">
      <c r="L4888" s="50"/>
      <c r="M4888" s="50"/>
      <c r="N4888" s="50"/>
      <c r="T4888" s="50"/>
    </row>
    <row r="4889" spans="12:20" s="48" customFormat="1" hidden="1">
      <c r="L4889" s="50"/>
      <c r="M4889" s="50"/>
      <c r="N4889" s="50"/>
      <c r="T4889" s="50"/>
    </row>
    <row r="4890" spans="12:20" s="48" customFormat="1" hidden="1">
      <c r="L4890" s="50"/>
      <c r="M4890" s="50"/>
      <c r="N4890" s="50"/>
      <c r="T4890" s="50"/>
    </row>
    <row r="4891" spans="12:20" s="48" customFormat="1" hidden="1">
      <c r="L4891" s="50"/>
      <c r="M4891" s="50"/>
      <c r="N4891" s="50"/>
      <c r="T4891" s="50"/>
    </row>
    <row r="4892" spans="12:20" s="48" customFormat="1" hidden="1">
      <c r="L4892" s="50"/>
      <c r="M4892" s="50"/>
      <c r="N4892" s="50"/>
      <c r="T4892" s="50"/>
    </row>
    <row r="4893" spans="12:20" s="48" customFormat="1" hidden="1">
      <c r="L4893" s="50"/>
      <c r="M4893" s="50"/>
      <c r="N4893" s="50"/>
      <c r="T4893" s="50"/>
    </row>
    <row r="4894" spans="12:20" s="48" customFormat="1" hidden="1">
      <c r="L4894" s="50"/>
      <c r="M4894" s="50"/>
      <c r="N4894" s="50"/>
      <c r="T4894" s="50"/>
    </row>
    <row r="4895" spans="12:20" s="48" customFormat="1" hidden="1">
      <c r="L4895" s="50"/>
      <c r="M4895" s="50"/>
      <c r="N4895" s="50"/>
      <c r="T4895" s="50"/>
    </row>
    <row r="4896" spans="12:20" s="48" customFormat="1" hidden="1">
      <c r="L4896" s="50"/>
      <c r="M4896" s="50"/>
      <c r="N4896" s="50"/>
      <c r="T4896" s="50"/>
    </row>
    <row r="4897" spans="12:20" s="48" customFormat="1" hidden="1">
      <c r="L4897" s="50"/>
      <c r="M4897" s="50"/>
      <c r="N4897" s="50"/>
      <c r="T4897" s="50"/>
    </row>
    <row r="4898" spans="12:20" s="48" customFormat="1" hidden="1">
      <c r="L4898" s="50"/>
      <c r="M4898" s="50"/>
      <c r="N4898" s="50"/>
      <c r="T4898" s="50"/>
    </row>
    <row r="4899" spans="12:20" s="48" customFormat="1" hidden="1">
      <c r="L4899" s="50"/>
      <c r="M4899" s="50"/>
      <c r="N4899" s="50"/>
      <c r="T4899" s="50"/>
    </row>
    <row r="4900" spans="12:20" s="48" customFormat="1" hidden="1">
      <c r="L4900" s="50"/>
      <c r="M4900" s="50"/>
      <c r="N4900" s="50"/>
      <c r="T4900" s="50"/>
    </row>
    <row r="4901" spans="12:20" s="48" customFormat="1" hidden="1">
      <c r="L4901" s="50"/>
      <c r="M4901" s="50"/>
      <c r="N4901" s="50"/>
      <c r="T4901" s="50"/>
    </row>
    <row r="4902" spans="12:20" s="48" customFormat="1" hidden="1">
      <c r="L4902" s="50"/>
      <c r="M4902" s="50"/>
      <c r="N4902" s="50"/>
      <c r="T4902" s="50"/>
    </row>
    <row r="4903" spans="12:20" s="48" customFormat="1" hidden="1">
      <c r="L4903" s="50"/>
      <c r="M4903" s="50"/>
      <c r="N4903" s="50"/>
      <c r="T4903" s="50"/>
    </row>
    <row r="4904" spans="12:20" s="48" customFormat="1" hidden="1">
      <c r="L4904" s="50"/>
      <c r="M4904" s="50"/>
      <c r="N4904" s="50"/>
      <c r="T4904" s="50"/>
    </row>
    <row r="4905" spans="12:20" s="48" customFormat="1" hidden="1">
      <c r="L4905" s="50"/>
      <c r="M4905" s="50"/>
      <c r="N4905" s="50"/>
      <c r="T4905" s="50"/>
    </row>
    <row r="4906" spans="12:20" s="48" customFormat="1" hidden="1">
      <c r="L4906" s="50"/>
      <c r="M4906" s="50"/>
      <c r="N4906" s="50"/>
      <c r="T4906" s="50"/>
    </row>
    <row r="4907" spans="12:20" s="48" customFormat="1" hidden="1">
      <c r="L4907" s="50"/>
      <c r="M4907" s="50"/>
      <c r="N4907" s="50"/>
      <c r="T4907" s="50"/>
    </row>
    <row r="4908" spans="12:20" s="48" customFormat="1" hidden="1">
      <c r="L4908" s="50"/>
      <c r="M4908" s="50"/>
      <c r="N4908" s="50"/>
      <c r="T4908" s="50"/>
    </row>
    <row r="4909" spans="12:20" s="48" customFormat="1" hidden="1">
      <c r="L4909" s="50"/>
      <c r="M4909" s="50"/>
      <c r="N4909" s="50"/>
      <c r="T4909" s="50"/>
    </row>
    <row r="4910" spans="12:20" s="48" customFormat="1" hidden="1">
      <c r="L4910" s="50"/>
      <c r="M4910" s="50"/>
      <c r="N4910" s="50"/>
      <c r="T4910" s="50"/>
    </row>
    <row r="4911" spans="12:20" s="48" customFormat="1" hidden="1">
      <c r="L4911" s="50"/>
      <c r="M4911" s="50"/>
      <c r="N4911" s="50"/>
      <c r="T4911" s="50"/>
    </row>
    <row r="4912" spans="12:20" s="48" customFormat="1" hidden="1">
      <c r="L4912" s="50"/>
      <c r="M4912" s="50"/>
      <c r="N4912" s="50"/>
      <c r="T4912" s="50"/>
    </row>
    <row r="4913" spans="12:20" s="48" customFormat="1" hidden="1">
      <c r="L4913" s="50"/>
      <c r="M4913" s="50"/>
      <c r="N4913" s="50"/>
      <c r="T4913" s="50"/>
    </row>
    <row r="4914" spans="12:20" s="48" customFormat="1" hidden="1">
      <c r="L4914" s="50"/>
      <c r="M4914" s="50"/>
      <c r="N4914" s="50"/>
      <c r="T4914" s="50"/>
    </row>
    <row r="4915" spans="12:20" s="48" customFormat="1" hidden="1">
      <c r="L4915" s="50"/>
      <c r="M4915" s="50"/>
      <c r="N4915" s="50"/>
      <c r="T4915" s="50"/>
    </row>
    <row r="4916" spans="12:20" s="48" customFormat="1" hidden="1">
      <c r="L4916" s="50"/>
      <c r="M4916" s="50"/>
      <c r="N4916" s="50"/>
      <c r="T4916" s="50"/>
    </row>
    <row r="4917" spans="12:20" s="48" customFormat="1" hidden="1">
      <c r="L4917" s="50"/>
      <c r="M4917" s="50"/>
      <c r="N4917" s="50"/>
      <c r="T4917" s="50"/>
    </row>
    <row r="4918" spans="12:20" s="48" customFormat="1" hidden="1">
      <c r="L4918" s="50"/>
      <c r="M4918" s="50"/>
      <c r="N4918" s="50"/>
      <c r="T4918" s="50"/>
    </row>
    <row r="4919" spans="12:20" s="48" customFormat="1" hidden="1">
      <c r="L4919" s="50"/>
      <c r="M4919" s="50"/>
      <c r="N4919" s="50"/>
      <c r="T4919" s="50"/>
    </row>
    <row r="4920" spans="12:20" s="48" customFormat="1" hidden="1">
      <c r="L4920" s="50"/>
      <c r="M4920" s="50"/>
      <c r="N4920" s="50"/>
      <c r="T4920" s="50"/>
    </row>
    <row r="4921" spans="12:20" s="48" customFormat="1" hidden="1">
      <c r="L4921" s="50"/>
      <c r="M4921" s="50"/>
      <c r="N4921" s="50"/>
      <c r="T4921" s="50"/>
    </row>
    <row r="4922" spans="12:20" s="48" customFormat="1" hidden="1">
      <c r="L4922" s="50"/>
      <c r="M4922" s="50"/>
      <c r="N4922" s="50"/>
      <c r="T4922" s="50"/>
    </row>
    <row r="4923" spans="12:20" s="48" customFormat="1" hidden="1">
      <c r="L4923" s="50"/>
      <c r="M4923" s="50"/>
      <c r="N4923" s="50"/>
      <c r="T4923" s="50"/>
    </row>
    <row r="4924" spans="12:20" s="48" customFormat="1" hidden="1">
      <c r="L4924" s="50"/>
      <c r="M4924" s="50"/>
      <c r="N4924" s="50"/>
      <c r="T4924" s="50"/>
    </row>
    <row r="4925" spans="12:20" s="48" customFormat="1" hidden="1">
      <c r="L4925" s="50"/>
      <c r="M4925" s="50"/>
      <c r="N4925" s="50"/>
      <c r="T4925" s="50"/>
    </row>
    <row r="4926" spans="12:20" s="48" customFormat="1" hidden="1">
      <c r="L4926" s="50"/>
      <c r="M4926" s="50"/>
      <c r="N4926" s="50"/>
      <c r="T4926" s="50"/>
    </row>
    <row r="4927" spans="12:20" s="48" customFormat="1" hidden="1">
      <c r="L4927" s="50"/>
      <c r="M4927" s="50"/>
      <c r="N4927" s="50"/>
      <c r="T4927" s="50"/>
    </row>
    <row r="4928" spans="12:20" s="48" customFormat="1" hidden="1">
      <c r="L4928" s="50"/>
      <c r="M4928" s="50"/>
      <c r="N4928" s="50"/>
      <c r="T4928" s="50"/>
    </row>
    <row r="4929" spans="12:20" s="48" customFormat="1" hidden="1">
      <c r="L4929" s="50"/>
      <c r="M4929" s="50"/>
      <c r="N4929" s="50"/>
      <c r="T4929" s="50"/>
    </row>
    <row r="4930" spans="12:20" s="48" customFormat="1" hidden="1">
      <c r="L4930" s="50"/>
      <c r="M4930" s="50"/>
      <c r="N4930" s="50"/>
      <c r="T4930" s="50"/>
    </row>
    <row r="4931" spans="12:20" s="48" customFormat="1" hidden="1">
      <c r="L4931" s="50"/>
      <c r="M4931" s="50"/>
      <c r="N4931" s="50"/>
      <c r="T4931" s="50"/>
    </row>
    <row r="4932" spans="12:20" s="48" customFormat="1" hidden="1">
      <c r="L4932" s="50"/>
      <c r="M4932" s="50"/>
      <c r="N4932" s="50"/>
      <c r="T4932" s="50"/>
    </row>
    <row r="4933" spans="12:20" s="48" customFormat="1" hidden="1">
      <c r="L4933" s="50"/>
      <c r="M4933" s="50"/>
      <c r="N4933" s="50"/>
      <c r="T4933" s="50"/>
    </row>
    <row r="4934" spans="12:20" s="48" customFormat="1" hidden="1">
      <c r="L4934" s="50"/>
      <c r="M4934" s="50"/>
      <c r="N4934" s="50"/>
      <c r="T4934" s="50"/>
    </row>
    <row r="4935" spans="12:20" s="48" customFormat="1" hidden="1">
      <c r="L4935" s="50"/>
      <c r="M4935" s="50"/>
      <c r="N4935" s="50"/>
      <c r="T4935" s="50"/>
    </row>
    <row r="4936" spans="12:20" s="48" customFormat="1" hidden="1">
      <c r="L4936" s="50"/>
      <c r="M4936" s="50"/>
      <c r="N4936" s="50"/>
      <c r="T4936" s="50"/>
    </row>
    <row r="4937" spans="12:20" s="48" customFormat="1" hidden="1">
      <c r="L4937" s="50"/>
      <c r="M4937" s="50"/>
      <c r="N4937" s="50"/>
      <c r="T4937" s="50"/>
    </row>
    <row r="4938" spans="12:20" s="48" customFormat="1" hidden="1">
      <c r="L4938" s="50"/>
      <c r="M4938" s="50"/>
      <c r="N4938" s="50"/>
      <c r="T4938" s="50"/>
    </row>
    <row r="4939" spans="12:20" s="48" customFormat="1" hidden="1">
      <c r="L4939" s="50"/>
      <c r="M4939" s="50"/>
      <c r="N4939" s="50"/>
      <c r="T4939" s="50"/>
    </row>
    <row r="4940" spans="12:20" s="48" customFormat="1" hidden="1">
      <c r="L4940" s="50"/>
      <c r="M4940" s="50"/>
      <c r="N4940" s="50"/>
      <c r="T4940" s="50"/>
    </row>
    <row r="4941" spans="12:20" s="48" customFormat="1" hidden="1">
      <c r="L4941" s="50"/>
      <c r="M4941" s="50"/>
      <c r="N4941" s="50"/>
      <c r="T4941" s="50"/>
    </row>
    <row r="4942" spans="12:20" s="48" customFormat="1" hidden="1">
      <c r="L4942" s="50"/>
      <c r="M4942" s="50"/>
      <c r="N4942" s="50"/>
      <c r="T4942" s="50"/>
    </row>
    <row r="4943" spans="12:20" s="48" customFormat="1" hidden="1">
      <c r="L4943" s="50"/>
      <c r="M4943" s="50"/>
      <c r="N4943" s="50"/>
      <c r="T4943" s="50"/>
    </row>
    <row r="4944" spans="12:20" s="48" customFormat="1" hidden="1">
      <c r="L4944" s="50"/>
      <c r="M4944" s="50"/>
      <c r="N4944" s="50"/>
      <c r="T4944" s="50"/>
    </row>
    <row r="4945" spans="12:20" s="48" customFormat="1" hidden="1">
      <c r="L4945" s="50"/>
      <c r="M4945" s="50"/>
      <c r="N4945" s="50"/>
      <c r="T4945" s="50"/>
    </row>
    <row r="4946" spans="12:20" s="48" customFormat="1" hidden="1">
      <c r="L4946" s="50"/>
      <c r="M4946" s="50"/>
      <c r="N4946" s="50"/>
      <c r="T4946" s="50"/>
    </row>
    <row r="4947" spans="12:20" s="48" customFormat="1" hidden="1">
      <c r="L4947" s="50"/>
      <c r="M4947" s="50"/>
      <c r="N4947" s="50"/>
      <c r="T4947" s="50"/>
    </row>
    <row r="4948" spans="12:20" s="48" customFormat="1" hidden="1">
      <c r="L4948" s="50"/>
      <c r="M4948" s="50"/>
      <c r="N4948" s="50"/>
      <c r="T4948" s="50"/>
    </row>
    <row r="4949" spans="12:20" s="48" customFormat="1" hidden="1">
      <c r="L4949" s="50"/>
      <c r="M4949" s="50"/>
      <c r="N4949" s="50"/>
      <c r="T4949" s="50"/>
    </row>
    <row r="4950" spans="12:20" s="48" customFormat="1" hidden="1">
      <c r="L4950" s="50"/>
      <c r="M4950" s="50"/>
      <c r="N4950" s="50"/>
      <c r="T4950" s="50"/>
    </row>
    <row r="4951" spans="12:20" s="48" customFormat="1" hidden="1">
      <c r="L4951" s="50"/>
      <c r="M4951" s="50"/>
      <c r="N4951" s="50"/>
      <c r="T4951" s="50"/>
    </row>
    <row r="4952" spans="12:20" s="48" customFormat="1" hidden="1">
      <c r="L4952" s="50"/>
      <c r="M4952" s="50"/>
      <c r="N4952" s="50"/>
      <c r="T4952" s="50"/>
    </row>
    <row r="4953" spans="12:20" s="48" customFormat="1" hidden="1">
      <c r="L4953" s="50"/>
      <c r="M4953" s="50"/>
      <c r="N4953" s="50"/>
      <c r="T4953" s="50"/>
    </row>
    <row r="4954" spans="12:20" s="48" customFormat="1" hidden="1">
      <c r="L4954" s="50"/>
      <c r="M4954" s="50"/>
      <c r="N4954" s="50"/>
      <c r="T4954" s="50"/>
    </row>
    <row r="4955" spans="12:20" s="48" customFormat="1" hidden="1">
      <c r="L4955" s="50"/>
      <c r="M4955" s="50"/>
      <c r="N4955" s="50"/>
      <c r="T4955" s="50"/>
    </row>
    <row r="4956" spans="12:20" s="48" customFormat="1" hidden="1">
      <c r="L4956" s="50"/>
      <c r="M4956" s="50"/>
      <c r="N4956" s="50"/>
      <c r="T4956" s="50"/>
    </row>
    <row r="4957" spans="12:20" s="48" customFormat="1" hidden="1">
      <c r="L4957" s="50"/>
      <c r="M4957" s="50"/>
      <c r="N4957" s="50"/>
      <c r="T4957" s="50"/>
    </row>
    <row r="4958" spans="12:20" s="48" customFormat="1" hidden="1">
      <c r="L4958" s="50"/>
      <c r="M4958" s="50"/>
      <c r="N4958" s="50"/>
      <c r="T4958" s="50"/>
    </row>
    <row r="4959" spans="12:20" s="48" customFormat="1" hidden="1">
      <c r="L4959" s="50"/>
      <c r="M4959" s="50"/>
      <c r="N4959" s="50"/>
      <c r="T4959" s="50"/>
    </row>
    <row r="4960" spans="12:20" s="48" customFormat="1" hidden="1">
      <c r="L4960" s="50"/>
      <c r="M4960" s="50"/>
      <c r="N4960" s="50"/>
      <c r="T4960" s="50"/>
    </row>
    <row r="4961" spans="12:20" s="48" customFormat="1" hidden="1">
      <c r="L4961" s="50"/>
      <c r="M4961" s="50"/>
      <c r="N4961" s="50"/>
      <c r="T4961" s="50"/>
    </row>
    <row r="4962" spans="12:20" s="48" customFormat="1" hidden="1">
      <c r="L4962" s="50"/>
      <c r="M4962" s="50"/>
      <c r="N4962" s="50"/>
      <c r="T4962" s="50"/>
    </row>
    <row r="4963" spans="12:20" s="48" customFormat="1" hidden="1">
      <c r="L4963" s="50"/>
      <c r="M4963" s="50"/>
      <c r="N4963" s="50"/>
      <c r="T4963" s="50"/>
    </row>
    <row r="4964" spans="12:20" s="48" customFormat="1" hidden="1">
      <c r="L4964" s="50"/>
      <c r="M4964" s="50"/>
      <c r="N4964" s="50"/>
      <c r="T4964" s="50"/>
    </row>
    <row r="4965" spans="12:20" s="48" customFormat="1" hidden="1">
      <c r="L4965" s="50"/>
      <c r="M4965" s="50"/>
      <c r="N4965" s="50"/>
      <c r="T4965" s="50"/>
    </row>
    <row r="4966" spans="12:20" s="48" customFormat="1" hidden="1">
      <c r="L4966" s="50"/>
      <c r="M4966" s="50"/>
      <c r="N4966" s="50"/>
      <c r="T4966" s="50"/>
    </row>
    <row r="4967" spans="12:20" s="48" customFormat="1" hidden="1">
      <c r="L4967" s="50"/>
      <c r="M4967" s="50"/>
      <c r="N4967" s="50"/>
      <c r="T4967" s="50"/>
    </row>
    <row r="4968" spans="12:20" s="48" customFormat="1" hidden="1">
      <c r="L4968" s="50"/>
      <c r="M4968" s="50"/>
      <c r="N4968" s="50"/>
      <c r="T4968" s="50"/>
    </row>
    <row r="4969" spans="12:20" s="48" customFormat="1" hidden="1">
      <c r="L4969" s="50"/>
      <c r="M4969" s="50"/>
      <c r="N4969" s="50"/>
      <c r="T4969" s="50"/>
    </row>
    <row r="4970" spans="12:20" s="48" customFormat="1" hidden="1">
      <c r="L4970" s="50"/>
      <c r="M4970" s="50"/>
      <c r="N4970" s="50"/>
      <c r="T4970" s="50"/>
    </row>
    <row r="4971" spans="12:20" s="48" customFormat="1" hidden="1">
      <c r="L4971" s="50"/>
      <c r="M4971" s="50"/>
      <c r="N4971" s="50"/>
      <c r="T4971" s="50"/>
    </row>
    <row r="4972" spans="12:20" s="48" customFormat="1" hidden="1">
      <c r="L4972" s="50"/>
      <c r="M4972" s="50"/>
      <c r="N4972" s="50"/>
      <c r="T4972" s="50"/>
    </row>
    <row r="4973" spans="12:20" s="48" customFormat="1" hidden="1">
      <c r="L4973" s="50"/>
      <c r="M4973" s="50"/>
      <c r="N4973" s="50"/>
      <c r="T4973" s="50"/>
    </row>
    <row r="4974" spans="12:20" s="48" customFormat="1" hidden="1">
      <c r="L4974" s="50"/>
      <c r="M4974" s="50"/>
      <c r="N4974" s="50"/>
      <c r="T4974" s="50"/>
    </row>
    <row r="4975" spans="12:20" s="48" customFormat="1" hidden="1">
      <c r="L4975" s="50"/>
      <c r="M4975" s="50"/>
      <c r="N4975" s="50"/>
      <c r="T4975" s="50"/>
    </row>
    <row r="4976" spans="12:20" s="48" customFormat="1" hidden="1">
      <c r="L4976" s="50"/>
      <c r="M4976" s="50"/>
      <c r="N4976" s="50"/>
      <c r="T4976" s="50"/>
    </row>
    <row r="4977" spans="12:20" s="48" customFormat="1" hidden="1">
      <c r="L4977" s="50"/>
      <c r="M4977" s="50"/>
      <c r="N4977" s="50"/>
      <c r="T4977" s="50"/>
    </row>
    <row r="4978" spans="12:20" s="48" customFormat="1" hidden="1">
      <c r="L4978" s="50"/>
      <c r="M4978" s="50"/>
      <c r="N4978" s="50"/>
      <c r="T4978" s="50"/>
    </row>
    <row r="4979" spans="12:20" s="48" customFormat="1" hidden="1">
      <c r="L4979" s="50"/>
      <c r="M4979" s="50"/>
      <c r="N4979" s="50"/>
      <c r="T4979" s="50"/>
    </row>
    <row r="4980" spans="12:20" s="48" customFormat="1" hidden="1">
      <c r="L4980" s="50"/>
      <c r="M4980" s="50"/>
      <c r="N4980" s="50"/>
      <c r="T4980" s="50"/>
    </row>
    <row r="4981" spans="12:20" s="48" customFormat="1" hidden="1">
      <c r="L4981" s="50"/>
      <c r="M4981" s="50"/>
      <c r="N4981" s="50"/>
      <c r="T4981" s="50"/>
    </row>
    <row r="4982" spans="12:20" s="48" customFormat="1" hidden="1">
      <c r="L4982" s="50"/>
      <c r="M4982" s="50"/>
      <c r="N4982" s="50"/>
      <c r="T4982" s="50"/>
    </row>
    <row r="4983" spans="12:20" s="48" customFormat="1" hidden="1">
      <c r="L4983" s="50"/>
      <c r="M4983" s="50"/>
      <c r="N4983" s="50"/>
      <c r="T4983" s="50"/>
    </row>
    <row r="4984" spans="12:20" s="48" customFormat="1" hidden="1">
      <c r="L4984" s="50"/>
      <c r="M4984" s="50"/>
      <c r="N4984" s="50"/>
      <c r="T4984" s="50"/>
    </row>
    <row r="4985" spans="12:20" s="48" customFormat="1" hidden="1">
      <c r="L4985" s="50"/>
      <c r="M4985" s="50"/>
      <c r="N4985" s="50"/>
      <c r="T4985" s="50"/>
    </row>
    <row r="4986" spans="12:20" s="48" customFormat="1" hidden="1">
      <c r="L4986" s="50"/>
      <c r="M4986" s="50"/>
      <c r="N4986" s="50"/>
      <c r="T4986" s="50"/>
    </row>
    <row r="4987" spans="12:20" s="48" customFormat="1" hidden="1">
      <c r="L4987" s="50"/>
      <c r="M4987" s="50"/>
      <c r="N4987" s="50"/>
      <c r="T4987" s="50"/>
    </row>
    <row r="4988" spans="12:20" s="48" customFormat="1" hidden="1">
      <c r="L4988" s="50"/>
      <c r="M4988" s="50"/>
      <c r="N4988" s="50"/>
      <c r="T4988" s="50"/>
    </row>
    <row r="4989" spans="12:20" s="48" customFormat="1" hidden="1">
      <c r="L4989" s="50"/>
      <c r="M4989" s="50"/>
      <c r="N4989" s="50"/>
      <c r="T4989" s="50"/>
    </row>
    <row r="4990" spans="12:20" s="48" customFormat="1" hidden="1">
      <c r="L4990" s="50"/>
      <c r="M4990" s="50"/>
      <c r="N4990" s="50"/>
      <c r="T4990" s="50"/>
    </row>
    <row r="4991" spans="12:20" s="48" customFormat="1" hidden="1">
      <c r="L4991" s="50"/>
      <c r="M4991" s="50"/>
      <c r="N4991" s="50"/>
      <c r="T4991" s="50"/>
    </row>
    <row r="4992" spans="12:20" s="48" customFormat="1" hidden="1">
      <c r="L4992" s="50"/>
      <c r="M4992" s="50"/>
      <c r="N4992" s="50"/>
      <c r="T4992" s="50"/>
    </row>
    <row r="4993" spans="12:20" s="48" customFormat="1" hidden="1">
      <c r="L4993" s="50"/>
      <c r="M4993" s="50"/>
      <c r="N4993" s="50"/>
      <c r="T4993" s="50"/>
    </row>
    <row r="4994" spans="12:20" s="48" customFormat="1" hidden="1">
      <c r="L4994" s="50"/>
      <c r="M4994" s="50"/>
      <c r="N4994" s="50"/>
      <c r="T4994" s="50"/>
    </row>
    <row r="4995" spans="12:20" s="48" customFormat="1" hidden="1">
      <c r="L4995" s="50"/>
      <c r="M4995" s="50"/>
      <c r="N4995" s="50"/>
      <c r="T4995" s="50"/>
    </row>
    <row r="4996" spans="12:20" s="48" customFormat="1" hidden="1">
      <c r="L4996" s="50"/>
      <c r="M4996" s="50"/>
      <c r="N4996" s="50"/>
      <c r="T4996" s="50"/>
    </row>
    <row r="4997" spans="12:20" s="48" customFormat="1" hidden="1">
      <c r="L4997" s="50"/>
      <c r="M4997" s="50"/>
      <c r="N4997" s="50"/>
      <c r="T4997" s="50"/>
    </row>
    <row r="4998" spans="12:20" s="48" customFormat="1" hidden="1">
      <c r="L4998" s="50"/>
      <c r="M4998" s="50"/>
      <c r="N4998" s="50"/>
      <c r="T4998" s="50"/>
    </row>
    <row r="4999" spans="12:20" s="48" customFormat="1" hidden="1">
      <c r="L4999" s="50"/>
      <c r="M4999" s="50"/>
      <c r="N4999" s="50"/>
      <c r="T4999" s="50"/>
    </row>
    <row r="5000" spans="12:20" s="48" customFormat="1" hidden="1">
      <c r="L5000" s="50"/>
      <c r="M5000" s="50"/>
      <c r="N5000" s="50"/>
      <c r="T5000" s="50"/>
    </row>
    <row r="5001" spans="12:20" s="48" customFormat="1" hidden="1">
      <c r="L5001" s="50"/>
      <c r="M5001" s="50"/>
      <c r="N5001" s="50"/>
      <c r="T5001" s="50"/>
    </row>
    <row r="5002" spans="12:20" s="48" customFormat="1" hidden="1">
      <c r="L5002" s="50"/>
      <c r="M5002" s="50"/>
      <c r="N5002" s="50"/>
      <c r="T5002" s="50"/>
    </row>
    <row r="5003" spans="12:20" s="48" customFormat="1" hidden="1">
      <c r="L5003" s="50"/>
      <c r="M5003" s="50"/>
      <c r="N5003" s="50"/>
      <c r="T5003" s="50"/>
    </row>
    <row r="5004" spans="12:20" s="48" customFormat="1" hidden="1">
      <c r="L5004" s="50"/>
      <c r="M5004" s="50"/>
      <c r="N5004" s="50"/>
      <c r="T5004" s="50"/>
    </row>
    <row r="5005" spans="12:20" s="48" customFormat="1" hidden="1">
      <c r="L5005" s="50"/>
      <c r="M5005" s="50"/>
      <c r="N5005" s="50"/>
      <c r="T5005" s="50"/>
    </row>
    <row r="5006" spans="12:20" s="48" customFormat="1" hidden="1">
      <c r="L5006" s="50"/>
      <c r="M5006" s="50"/>
      <c r="N5006" s="50"/>
      <c r="T5006" s="50"/>
    </row>
    <row r="5007" spans="12:20" s="48" customFormat="1" hidden="1">
      <c r="L5007" s="50"/>
      <c r="M5007" s="50"/>
      <c r="N5007" s="50"/>
      <c r="T5007" s="50"/>
    </row>
    <row r="5008" spans="12:20" s="48" customFormat="1" hidden="1">
      <c r="L5008" s="50"/>
      <c r="M5008" s="50"/>
      <c r="N5008" s="50"/>
      <c r="T5008" s="50"/>
    </row>
    <row r="5009" spans="12:20" s="48" customFormat="1" hidden="1">
      <c r="L5009" s="50"/>
      <c r="M5009" s="50"/>
      <c r="N5009" s="50"/>
      <c r="T5009" s="50"/>
    </row>
    <row r="5010" spans="12:20" s="48" customFormat="1" hidden="1">
      <c r="L5010" s="50"/>
      <c r="M5010" s="50"/>
      <c r="N5010" s="50"/>
      <c r="T5010" s="50"/>
    </row>
    <row r="5011" spans="12:20" s="48" customFormat="1" hidden="1">
      <c r="L5011" s="50"/>
      <c r="M5011" s="50"/>
      <c r="N5011" s="50"/>
      <c r="T5011" s="50"/>
    </row>
    <row r="5012" spans="12:20" s="48" customFormat="1" hidden="1">
      <c r="L5012" s="50"/>
      <c r="M5012" s="50"/>
      <c r="N5012" s="50"/>
      <c r="T5012" s="50"/>
    </row>
    <row r="5013" spans="12:20" s="48" customFormat="1" hidden="1">
      <c r="L5013" s="50"/>
      <c r="M5013" s="50"/>
      <c r="N5013" s="50"/>
      <c r="T5013" s="50"/>
    </row>
    <row r="5014" spans="12:20" s="48" customFormat="1" hidden="1">
      <c r="L5014" s="50"/>
      <c r="M5014" s="50"/>
      <c r="N5014" s="50"/>
      <c r="T5014" s="50"/>
    </row>
    <row r="5015" spans="12:20" s="48" customFormat="1" hidden="1">
      <c r="L5015" s="50"/>
      <c r="M5015" s="50"/>
      <c r="N5015" s="50"/>
      <c r="T5015" s="50"/>
    </row>
    <row r="5016" spans="12:20" s="48" customFormat="1" hidden="1">
      <c r="L5016" s="50"/>
      <c r="M5016" s="50"/>
      <c r="N5016" s="50"/>
      <c r="T5016" s="50"/>
    </row>
    <row r="5017" spans="12:20" s="48" customFormat="1" hidden="1">
      <c r="L5017" s="50"/>
      <c r="M5017" s="50"/>
      <c r="N5017" s="50"/>
      <c r="T5017" s="50"/>
    </row>
    <row r="5018" spans="12:20" s="48" customFormat="1" hidden="1">
      <c r="L5018" s="50"/>
      <c r="M5018" s="50"/>
      <c r="N5018" s="50"/>
      <c r="T5018" s="50"/>
    </row>
    <row r="5019" spans="12:20" s="48" customFormat="1" hidden="1">
      <c r="L5019" s="50"/>
      <c r="M5019" s="50"/>
      <c r="N5019" s="50"/>
      <c r="T5019" s="50"/>
    </row>
    <row r="5020" spans="12:20" s="48" customFormat="1" hidden="1">
      <c r="L5020" s="50"/>
      <c r="M5020" s="50"/>
      <c r="N5020" s="50"/>
      <c r="T5020" s="50"/>
    </row>
    <row r="5021" spans="12:20" s="48" customFormat="1" hidden="1">
      <c r="L5021" s="50"/>
      <c r="M5021" s="50"/>
      <c r="N5021" s="50"/>
      <c r="T5021" s="50"/>
    </row>
    <row r="5022" spans="12:20" s="48" customFormat="1" hidden="1">
      <c r="L5022" s="50"/>
      <c r="M5022" s="50"/>
      <c r="N5022" s="50"/>
      <c r="T5022" s="50"/>
    </row>
    <row r="5023" spans="12:20" s="48" customFormat="1" hidden="1">
      <c r="L5023" s="50"/>
      <c r="M5023" s="50"/>
      <c r="N5023" s="50"/>
      <c r="T5023" s="50"/>
    </row>
    <row r="5024" spans="12:20" s="48" customFormat="1" hidden="1">
      <c r="L5024" s="50"/>
      <c r="M5024" s="50"/>
      <c r="N5024" s="50"/>
      <c r="T5024" s="50"/>
    </row>
    <row r="5025" spans="12:20" s="48" customFormat="1" hidden="1">
      <c r="L5025" s="50"/>
      <c r="M5025" s="50"/>
      <c r="N5025" s="50"/>
      <c r="T5025" s="50"/>
    </row>
    <row r="5026" spans="12:20" s="48" customFormat="1" hidden="1">
      <c r="L5026" s="50"/>
      <c r="M5026" s="50"/>
      <c r="N5026" s="50"/>
      <c r="T5026" s="50"/>
    </row>
    <row r="5027" spans="12:20" s="48" customFormat="1" hidden="1">
      <c r="L5027" s="50"/>
      <c r="M5027" s="50"/>
      <c r="N5027" s="50"/>
      <c r="T5027" s="50"/>
    </row>
    <row r="5028" spans="12:20" s="48" customFormat="1" hidden="1">
      <c r="L5028" s="50"/>
      <c r="M5028" s="50"/>
      <c r="N5028" s="50"/>
      <c r="T5028" s="50"/>
    </row>
    <row r="5029" spans="12:20" s="48" customFormat="1" hidden="1">
      <c r="L5029" s="50"/>
      <c r="M5029" s="50"/>
      <c r="N5029" s="50"/>
      <c r="T5029" s="50"/>
    </row>
    <row r="5030" spans="12:20" s="48" customFormat="1" hidden="1">
      <c r="L5030" s="50"/>
      <c r="M5030" s="50"/>
      <c r="N5030" s="50"/>
      <c r="T5030" s="50"/>
    </row>
    <row r="5031" spans="12:20" s="48" customFormat="1" hidden="1">
      <c r="L5031" s="50"/>
      <c r="M5031" s="50"/>
      <c r="N5031" s="50"/>
      <c r="T5031" s="50"/>
    </row>
    <row r="5032" spans="12:20" s="48" customFormat="1" hidden="1">
      <c r="L5032" s="50"/>
      <c r="M5032" s="50"/>
      <c r="N5032" s="50"/>
      <c r="T5032" s="50"/>
    </row>
    <row r="5033" spans="12:20" s="48" customFormat="1" hidden="1">
      <c r="L5033" s="50"/>
      <c r="M5033" s="50"/>
      <c r="N5033" s="50"/>
      <c r="T5033" s="50"/>
    </row>
    <row r="5034" spans="12:20" s="48" customFormat="1" hidden="1">
      <c r="L5034" s="50"/>
      <c r="M5034" s="50"/>
      <c r="N5034" s="50"/>
      <c r="T5034" s="50"/>
    </row>
    <row r="5035" spans="12:20" s="48" customFormat="1" hidden="1">
      <c r="L5035" s="50"/>
      <c r="M5035" s="50"/>
      <c r="N5035" s="50"/>
      <c r="T5035" s="50"/>
    </row>
    <row r="5036" spans="12:20" s="48" customFormat="1" hidden="1">
      <c r="L5036" s="50"/>
      <c r="M5036" s="50"/>
      <c r="N5036" s="50"/>
      <c r="T5036" s="50"/>
    </row>
    <row r="5037" spans="12:20" s="48" customFormat="1" hidden="1">
      <c r="L5037" s="50"/>
      <c r="M5037" s="50"/>
      <c r="N5037" s="50"/>
      <c r="T5037" s="50"/>
    </row>
    <row r="5038" spans="12:20" s="48" customFormat="1" hidden="1">
      <c r="L5038" s="50"/>
      <c r="M5038" s="50"/>
      <c r="N5038" s="50"/>
      <c r="T5038" s="50"/>
    </row>
    <row r="5039" spans="12:20" s="48" customFormat="1" hidden="1">
      <c r="L5039" s="50"/>
      <c r="M5039" s="50"/>
      <c r="N5039" s="50"/>
      <c r="T5039" s="50"/>
    </row>
    <row r="5040" spans="12:20" s="48" customFormat="1" hidden="1">
      <c r="L5040" s="50"/>
      <c r="M5040" s="50"/>
      <c r="N5040" s="50"/>
      <c r="T5040" s="50"/>
    </row>
    <row r="5041" spans="12:20" s="48" customFormat="1" hidden="1">
      <c r="L5041" s="50"/>
      <c r="M5041" s="50"/>
      <c r="N5041" s="50"/>
      <c r="T5041" s="50"/>
    </row>
    <row r="5042" spans="12:20" s="48" customFormat="1" hidden="1">
      <c r="L5042" s="50"/>
      <c r="M5042" s="50"/>
      <c r="N5042" s="50"/>
      <c r="T5042" s="50"/>
    </row>
    <row r="5043" spans="12:20" s="48" customFormat="1" hidden="1">
      <c r="L5043" s="50"/>
      <c r="M5043" s="50"/>
      <c r="N5043" s="50"/>
      <c r="T5043" s="50"/>
    </row>
    <row r="5044" spans="12:20" s="48" customFormat="1" hidden="1">
      <c r="L5044" s="50"/>
      <c r="M5044" s="50"/>
      <c r="N5044" s="50"/>
      <c r="T5044" s="50"/>
    </row>
    <row r="5045" spans="12:20" s="48" customFormat="1" hidden="1">
      <c r="L5045" s="50"/>
      <c r="M5045" s="50"/>
      <c r="N5045" s="50"/>
      <c r="T5045" s="50"/>
    </row>
    <row r="5046" spans="12:20" s="48" customFormat="1" hidden="1">
      <c r="L5046" s="50"/>
      <c r="M5046" s="50"/>
      <c r="N5046" s="50"/>
      <c r="T5046" s="50"/>
    </row>
    <row r="5047" spans="12:20" s="48" customFormat="1" hidden="1">
      <c r="L5047" s="50"/>
      <c r="M5047" s="50"/>
      <c r="N5047" s="50"/>
      <c r="T5047" s="50"/>
    </row>
    <row r="5048" spans="12:20" s="48" customFormat="1" hidden="1">
      <c r="L5048" s="50"/>
      <c r="M5048" s="50"/>
      <c r="N5048" s="50"/>
      <c r="T5048" s="50"/>
    </row>
    <row r="5049" spans="12:20" s="48" customFormat="1" hidden="1">
      <c r="L5049" s="50"/>
      <c r="M5049" s="50"/>
      <c r="N5049" s="50"/>
      <c r="T5049" s="50"/>
    </row>
    <row r="5050" spans="12:20" s="48" customFormat="1" hidden="1">
      <c r="L5050" s="50"/>
      <c r="M5050" s="50"/>
      <c r="N5050" s="50"/>
      <c r="T5050" s="50"/>
    </row>
    <row r="5051" spans="12:20" s="48" customFormat="1" hidden="1">
      <c r="L5051" s="50"/>
      <c r="M5051" s="50"/>
      <c r="N5051" s="50"/>
      <c r="T5051" s="50"/>
    </row>
    <row r="5052" spans="12:20" s="48" customFormat="1" hidden="1">
      <c r="L5052" s="50"/>
      <c r="M5052" s="50"/>
      <c r="N5052" s="50"/>
      <c r="T5052" s="50"/>
    </row>
    <row r="5053" spans="12:20" s="48" customFormat="1" hidden="1">
      <c r="L5053" s="50"/>
      <c r="M5053" s="50"/>
      <c r="N5053" s="50"/>
      <c r="T5053" s="50"/>
    </row>
    <row r="5054" spans="12:20" s="48" customFormat="1" hidden="1">
      <c r="L5054" s="50"/>
      <c r="M5054" s="50"/>
      <c r="N5054" s="50"/>
      <c r="T5054" s="50"/>
    </row>
    <row r="5055" spans="12:20" s="48" customFormat="1" hidden="1">
      <c r="L5055" s="50"/>
      <c r="M5055" s="50"/>
      <c r="N5055" s="50"/>
      <c r="T5055" s="50"/>
    </row>
    <row r="5056" spans="12:20" s="48" customFormat="1" hidden="1">
      <c r="L5056" s="50"/>
      <c r="M5056" s="50"/>
      <c r="N5056" s="50"/>
      <c r="T5056" s="50"/>
    </row>
    <row r="5057" spans="12:20" s="48" customFormat="1" hidden="1">
      <c r="L5057" s="50"/>
      <c r="M5057" s="50"/>
      <c r="N5057" s="50"/>
      <c r="T5057" s="50"/>
    </row>
    <row r="5058" spans="12:20" s="48" customFormat="1" hidden="1">
      <c r="L5058" s="50"/>
      <c r="M5058" s="50"/>
      <c r="N5058" s="50"/>
      <c r="T5058" s="50"/>
    </row>
    <row r="5059" spans="12:20" s="48" customFormat="1" hidden="1">
      <c r="L5059" s="50"/>
      <c r="M5059" s="50"/>
      <c r="N5059" s="50"/>
      <c r="T5059" s="50"/>
    </row>
    <row r="5060" spans="12:20" s="48" customFormat="1" hidden="1">
      <c r="L5060" s="50"/>
      <c r="M5060" s="50"/>
      <c r="N5060" s="50"/>
      <c r="T5060" s="50"/>
    </row>
    <row r="5061" spans="12:20" s="48" customFormat="1" hidden="1">
      <c r="L5061" s="50"/>
      <c r="M5061" s="50"/>
      <c r="N5061" s="50"/>
      <c r="T5061" s="50"/>
    </row>
    <row r="5062" spans="12:20" s="48" customFormat="1" hidden="1">
      <c r="L5062" s="50"/>
      <c r="M5062" s="50"/>
      <c r="N5062" s="50"/>
      <c r="T5062" s="50"/>
    </row>
    <row r="5063" spans="12:20" s="48" customFormat="1" hidden="1">
      <c r="L5063" s="50"/>
      <c r="M5063" s="50"/>
      <c r="N5063" s="50"/>
      <c r="T5063" s="50"/>
    </row>
    <row r="5064" spans="12:20" s="48" customFormat="1" hidden="1">
      <c r="L5064" s="50"/>
      <c r="M5064" s="50"/>
      <c r="N5064" s="50"/>
      <c r="T5064" s="50"/>
    </row>
    <row r="5065" spans="12:20" s="48" customFormat="1" hidden="1">
      <c r="L5065" s="50"/>
      <c r="M5065" s="50"/>
      <c r="N5065" s="50"/>
      <c r="T5065" s="50"/>
    </row>
    <row r="5066" spans="12:20" s="48" customFormat="1" hidden="1">
      <c r="L5066" s="50"/>
      <c r="M5066" s="50"/>
      <c r="N5066" s="50"/>
      <c r="T5066" s="50"/>
    </row>
    <row r="5067" spans="12:20" s="48" customFormat="1" hidden="1">
      <c r="L5067" s="50"/>
      <c r="M5067" s="50"/>
      <c r="N5067" s="50"/>
      <c r="T5067" s="50"/>
    </row>
    <row r="5068" spans="12:20" s="48" customFormat="1" hidden="1">
      <c r="L5068" s="50"/>
      <c r="M5068" s="50"/>
      <c r="N5068" s="50"/>
      <c r="T5068" s="50"/>
    </row>
    <row r="5069" spans="12:20" s="48" customFormat="1" hidden="1">
      <c r="L5069" s="50"/>
      <c r="M5069" s="50"/>
      <c r="N5069" s="50"/>
      <c r="T5069" s="50"/>
    </row>
    <row r="5070" spans="12:20" s="48" customFormat="1" hidden="1">
      <c r="L5070" s="50"/>
      <c r="M5070" s="50"/>
      <c r="N5070" s="50"/>
      <c r="T5070" s="50"/>
    </row>
    <row r="5071" spans="12:20" s="48" customFormat="1" hidden="1">
      <c r="L5071" s="50"/>
      <c r="M5071" s="50"/>
      <c r="N5071" s="50"/>
      <c r="T5071" s="50"/>
    </row>
    <row r="5072" spans="12:20" s="48" customFormat="1" hidden="1">
      <c r="L5072" s="50"/>
      <c r="M5072" s="50"/>
      <c r="N5072" s="50"/>
      <c r="T5072" s="50"/>
    </row>
    <row r="5073" spans="12:20" s="48" customFormat="1" hidden="1">
      <c r="L5073" s="50"/>
      <c r="M5073" s="50"/>
      <c r="N5073" s="50"/>
      <c r="T5073" s="50"/>
    </row>
    <row r="5074" spans="12:20" s="48" customFormat="1" hidden="1">
      <c r="L5074" s="50"/>
      <c r="M5074" s="50"/>
      <c r="N5074" s="50"/>
      <c r="T5074" s="50"/>
    </row>
    <row r="5075" spans="12:20" s="48" customFormat="1" hidden="1">
      <c r="L5075" s="50"/>
      <c r="M5075" s="50"/>
      <c r="N5075" s="50"/>
      <c r="T5075" s="50"/>
    </row>
    <row r="5076" spans="12:20" s="48" customFormat="1" hidden="1">
      <c r="L5076" s="50"/>
      <c r="M5076" s="50"/>
      <c r="N5076" s="50"/>
      <c r="T5076" s="50"/>
    </row>
    <row r="5077" spans="12:20" s="48" customFormat="1" hidden="1">
      <c r="L5077" s="50"/>
      <c r="M5077" s="50"/>
      <c r="N5077" s="50"/>
      <c r="T5077" s="50"/>
    </row>
    <row r="5078" spans="12:20" s="48" customFormat="1" hidden="1">
      <c r="L5078" s="50"/>
      <c r="M5078" s="50"/>
      <c r="N5078" s="50"/>
      <c r="T5078" s="50"/>
    </row>
    <row r="5079" spans="12:20" s="48" customFormat="1" hidden="1">
      <c r="L5079" s="50"/>
      <c r="M5079" s="50"/>
      <c r="N5079" s="50"/>
      <c r="T5079" s="50"/>
    </row>
    <row r="5080" spans="12:20" s="48" customFormat="1" hidden="1">
      <c r="L5080" s="50"/>
      <c r="M5080" s="50"/>
      <c r="N5080" s="50"/>
      <c r="T5080" s="50"/>
    </row>
    <row r="5081" spans="12:20" s="48" customFormat="1" hidden="1">
      <c r="L5081" s="50"/>
      <c r="M5081" s="50"/>
      <c r="N5081" s="50"/>
      <c r="T5081" s="50"/>
    </row>
    <row r="5082" spans="12:20" s="48" customFormat="1" hidden="1">
      <c r="L5082" s="50"/>
      <c r="M5082" s="50"/>
      <c r="N5082" s="50"/>
      <c r="T5082" s="50"/>
    </row>
    <row r="5083" spans="12:20" s="48" customFormat="1" hidden="1">
      <c r="L5083" s="50"/>
      <c r="M5083" s="50"/>
      <c r="N5083" s="50"/>
      <c r="T5083" s="50"/>
    </row>
    <row r="5084" spans="12:20" s="48" customFormat="1" hidden="1">
      <c r="L5084" s="50"/>
      <c r="M5084" s="50"/>
      <c r="N5084" s="50"/>
      <c r="T5084" s="50"/>
    </row>
    <row r="5085" spans="12:20" s="48" customFormat="1" hidden="1">
      <c r="L5085" s="50"/>
      <c r="M5085" s="50"/>
      <c r="N5085" s="50"/>
      <c r="T5085" s="50"/>
    </row>
    <row r="5086" spans="12:20" s="48" customFormat="1" hidden="1">
      <c r="L5086" s="50"/>
      <c r="M5086" s="50"/>
      <c r="N5086" s="50"/>
      <c r="T5086" s="50"/>
    </row>
    <row r="5087" spans="12:20" s="48" customFormat="1" hidden="1">
      <c r="L5087" s="50"/>
      <c r="M5087" s="50"/>
      <c r="N5087" s="50"/>
      <c r="T5087" s="50"/>
    </row>
    <row r="5088" spans="12:20" s="48" customFormat="1" hidden="1">
      <c r="L5088" s="50"/>
      <c r="M5088" s="50"/>
      <c r="N5088" s="50"/>
      <c r="T5088" s="50"/>
    </row>
    <row r="5089" spans="12:20" s="48" customFormat="1" hidden="1">
      <c r="L5089" s="50"/>
      <c r="M5089" s="50"/>
      <c r="N5089" s="50"/>
      <c r="T5089" s="50"/>
    </row>
    <row r="5090" spans="12:20" s="48" customFormat="1" hidden="1">
      <c r="L5090" s="50"/>
      <c r="M5090" s="50"/>
      <c r="N5090" s="50"/>
      <c r="T5090" s="50"/>
    </row>
    <row r="5091" spans="12:20" s="48" customFormat="1" hidden="1">
      <c r="L5091" s="50"/>
      <c r="M5091" s="50"/>
      <c r="N5091" s="50"/>
      <c r="T5091" s="50"/>
    </row>
    <row r="5092" spans="12:20" s="48" customFormat="1" hidden="1">
      <c r="L5092" s="50"/>
      <c r="M5092" s="50"/>
      <c r="N5092" s="50"/>
      <c r="T5092" s="50"/>
    </row>
    <row r="5093" spans="12:20" s="48" customFormat="1" hidden="1">
      <c r="L5093" s="50"/>
      <c r="M5093" s="50"/>
      <c r="N5093" s="50"/>
      <c r="T5093" s="50"/>
    </row>
    <row r="5094" spans="12:20" s="48" customFormat="1" hidden="1">
      <c r="L5094" s="50"/>
      <c r="M5094" s="50"/>
      <c r="N5094" s="50"/>
      <c r="T5094" s="50"/>
    </row>
    <row r="5095" spans="12:20" s="48" customFormat="1" hidden="1">
      <c r="L5095" s="50"/>
      <c r="M5095" s="50"/>
      <c r="N5095" s="50"/>
      <c r="T5095" s="50"/>
    </row>
    <row r="5096" spans="12:20" s="48" customFormat="1" hidden="1">
      <c r="L5096" s="50"/>
      <c r="M5096" s="50"/>
      <c r="N5096" s="50"/>
      <c r="T5096" s="50"/>
    </row>
    <row r="5097" spans="12:20" s="48" customFormat="1" hidden="1">
      <c r="L5097" s="50"/>
      <c r="M5097" s="50"/>
      <c r="N5097" s="50"/>
      <c r="T5097" s="50"/>
    </row>
    <row r="5098" spans="12:20" s="48" customFormat="1" hidden="1">
      <c r="L5098" s="50"/>
      <c r="M5098" s="50"/>
      <c r="N5098" s="50"/>
      <c r="T5098" s="50"/>
    </row>
    <row r="5099" spans="12:20" s="48" customFormat="1" hidden="1">
      <c r="L5099" s="50"/>
      <c r="M5099" s="50"/>
      <c r="N5099" s="50"/>
      <c r="T5099" s="50"/>
    </row>
    <row r="5100" spans="12:20" s="48" customFormat="1" hidden="1">
      <c r="L5100" s="50"/>
      <c r="M5100" s="50"/>
      <c r="N5100" s="50"/>
      <c r="T5100" s="50"/>
    </row>
    <row r="5101" spans="12:20" s="48" customFormat="1" hidden="1">
      <c r="L5101" s="50"/>
      <c r="M5101" s="50"/>
      <c r="N5101" s="50"/>
      <c r="T5101" s="50"/>
    </row>
    <row r="5102" spans="12:20" s="48" customFormat="1" hidden="1">
      <c r="L5102" s="50"/>
      <c r="M5102" s="50"/>
      <c r="N5102" s="50"/>
      <c r="T5102" s="50"/>
    </row>
    <row r="5103" spans="12:20" s="48" customFormat="1" hidden="1">
      <c r="L5103" s="50"/>
      <c r="M5103" s="50"/>
      <c r="N5103" s="50"/>
      <c r="T5103" s="50"/>
    </row>
    <row r="5104" spans="12:20" s="48" customFormat="1" hidden="1">
      <c r="L5104" s="50"/>
      <c r="M5104" s="50"/>
      <c r="N5104" s="50"/>
      <c r="T5104" s="50"/>
    </row>
    <row r="5105" spans="12:20" s="48" customFormat="1" hidden="1">
      <c r="L5105" s="50"/>
      <c r="M5105" s="50"/>
      <c r="N5105" s="50"/>
      <c r="T5105" s="50"/>
    </row>
    <row r="5106" spans="12:20" s="48" customFormat="1" hidden="1">
      <c r="L5106" s="50"/>
      <c r="M5106" s="50"/>
      <c r="N5106" s="50"/>
      <c r="T5106" s="50"/>
    </row>
    <row r="5107" spans="12:20" s="48" customFormat="1" hidden="1">
      <c r="L5107" s="50"/>
      <c r="M5107" s="50"/>
      <c r="N5107" s="50"/>
      <c r="T5107" s="50"/>
    </row>
    <row r="5108" spans="12:20" s="48" customFormat="1" hidden="1">
      <c r="L5108" s="50"/>
      <c r="M5108" s="50"/>
      <c r="N5108" s="50"/>
      <c r="T5108" s="50"/>
    </row>
    <row r="5109" spans="12:20" s="48" customFormat="1" hidden="1">
      <c r="L5109" s="50"/>
      <c r="M5109" s="50"/>
      <c r="N5109" s="50"/>
      <c r="T5109" s="50"/>
    </row>
    <row r="5110" spans="12:20" s="48" customFormat="1" hidden="1">
      <c r="L5110" s="50"/>
      <c r="M5110" s="50"/>
      <c r="N5110" s="50"/>
      <c r="T5110" s="50"/>
    </row>
    <row r="5111" spans="12:20" s="48" customFormat="1" hidden="1">
      <c r="L5111" s="50"/>
      <c r="M5111" s="50"/>
      <c r="N5111" s="50"/>
      <c r="T5111" s="50"/>
    </row>
    <row r="5112" spans="12:20" s="48" customFormat="1" hidden="1">
      <c r="L5112" s="50"/>
      <c r="M5112" s="50"/>
      <c r="N5112" s="50"/>
      <c r="T5112" s="50"/>
    </row>
    <row r="5113" spans="12:20" s="48" customFormat="1" hidden="1">
      <c r="L5113" s="50"/>
      <c r="M5113" s="50"/>
      <c r="N5113" s="50"/>
      <c r="T5113" s="50"/>
    </row>
    <row r="5114" spans="12:20" s="48" customFormat="1" hidden="1">
      <c r="L5114" s="50"/>
      <c r="M5114" s="50"/>
      <c r="N5114" s="50"/>
      <c r="T5114" s="50"/>
    </row>
    <row r="5115" spans="12:20" s="48" customFormat="1" hidden="1">
      <c r="L5115" s="50"/>
      <c r="M5115" s="50"/>
      <c r="N5115" s="50"/>
      <c r="T5115" s="50"/>
    </row>
    <row r="5116" spans="12:20" s="48" customFormat="1" hidden="1">
      <c r="L5116" s="50"/>
      <c r="M5116" s="50"/>
      <c r="N5116" s="50"/>
      <c r="T5116" s="50"/>
    </row>
    <row r="5117" spans="12:20" s="48" customFormat="1" hidden="1">
      <c r="L5117" s="50"/>
      <c r="M5117" s="50"/>
      <c r="N5117" s="50"/>
      <c r="T5117" s="50"/>
    </row>
    <row r="5118" spans="12:20" s="48" customFormat="1" hidden="1">
      <c r="L5118" s="50"/>
      <c r="M5118" s="50"/>
      <c r="N5118" s="50"/>
      <c r="T5118" s="50"/>
    </row>
    <row r="5119" spans="12:20" s="48" customFormat="1" hidden="1">
      <c r="L5119" s="50"/>
      <c r="M5119" s="50"/>
      <c r="N5119" s="50"/>
      <c r="T5119" s="50"/>
    </row>
    <row r="5120" spans="12:20" s="48" customFormat="1" hidden="1">
      <c r="L5120" s="50"/>
      <c r="M5120" s="50"/>
      <c r="N5120" s="50"/>
      <c r="T5120" s="50"/>
    </row>
    <row r="5121" spans="12:20" s="48" customFormat="1" hidden="1">
      <c r="L5121" s="50"/>
      <c r="M5121" s="50"/>
      <c r="N5121" s="50"/>
      <c r="T5121" s="50"/>
    </row>
    <row r="5122" spans="12:20" s="48" customFormat="1" hidden="1">
      <c r="L5122" s="50"/>
      <c r="M5122" s="50"/>
      <c r="N5122" s="50"/>
      <c r="T5122" s="50"/>
    </row>
    <row r="5123" spans="12:20" s="48" customFormat="1" hidden="1">
      <c r="L5123" s="50"/>
      <c r="M5123" s="50"/>
      <c r="N5123" s="50"/>
      <c r="T5123" s="50"/>
    </row>
    <row r="5124" spans="12:20" s="48" customFormat="1" hidden="1">
      <c r="L5124" s="50"/>
      <c r="M5124" s="50"/>
      <c r="N5124" s="50"/>
      <c r="T5124" s="50"/>
    </row>
    <row r="5125" spans="12:20" s="48" customFormat="1" hidden="1">
      <c r="L5125" s="50"/>
      <c r="M5125" s="50"/>
      <c r="N5125" s="50"/>
      <c r="T5125" s="50"/>
    </row>
    <row r="5126" spans="12:20" s="48" customFormat="1" hidden="1">
      <c r="L5126" s="50"/>
      <c r="M5126" s="50"/>
      <c r="N5126" s="50"/>
      <c r="T5126" s="50"/>
    </row>
    <row r="5127" spans="12:20" s="48" customFormat="1" hidden="1">
      <c r="L5127" s="50"/>
      <c r="M5127" s="50"/>
      <c r="N5127" s="50"/>
      <c r="T5127" s="50"/>
    </row>
    <row r="5128" spans="12:20" s="48" customFormat="1" hidden="1">
      <c r="L5128" s="50"/>
      <c r="M5128" s="50"/>
      <c r="N5128" s="50"/>
      <c r="T5128" s="50"/>
    </row>
    <row r="5129" spans="12:20" s="48" customFormat="1" hidden="1">
      <c r="L5129" s="50"/>
      <c r="M5129" s="50"/>
      <c r="N5129" s="50"/>
      <c r="T5129" s="50"/>
    </row>
    <row r="5130" spans="12:20" s="48" customFormat="1" hidden="1">
      <c r="L5130" s="50"/>
      <c r="M5130" s="50"/>
      <c r="N5130" s="50"/>
      <c r="T5130" s="50"/>
    </row>
    <row r="5131" spans="12:20" s="48" customFormat="1" hidden="1">
      <c r="L5131" s="50"/>
      <c r="M5131" s="50"/>
      <c r="N5131" s="50"/>
      <c r="T5131" s="50"/>
    </row>
    <row r="5132" spans="12:20" s="48" customFormat="1" hidden="1">
      <c r="L5132" s="50"/>
      <c r="M5132" s="50"/>
      <c r="N5132" s="50"/>
      <c r="T5132" s="50"/>
    </row>
    <row r="5133" spans="12:20" s="48" customFormat="1" hidden="1">
      <c r="L5133" s="50"/>
      <c r="M5133" s="50"/>
      <c r="N5133" s="50"/>
      <c r="T5133" s="50"/>
    </row>
    <row r="5134" spans="12:20" s="48" customFormat="1" hidden="1">
      <c r="L5134" s="50"/>
      <c r="M5134" s="50"/>
      <c r="N5134" s="50"/>
      <c r="T5134" s="50"/>
    </row>
    <row r="5135" spans="12:20" s="48" customFormat="1" hidden="1">
      <c r="L5135" s="50"/>
      <c r="M5135" s="50"/>
      <c r="N5135" s="50"/>
      <c r="T5135" s="50"/>
    </row>
    <row r="5136" spans="12:20" s="48" customFormat="1" hidden="1">
      <c r="L5136" s="50"/>
      <c r="M5136" s="50"/>
      <c r="N5136" s="50"/>
      <c r="T5136" s="50"/>
    </row>
    <row r="5137" spans="12:20" s="48" customFormat="1" hidden="1">
      <c r="L5137" s="50"/>
      <c r="M5137" s="50"/>
      <c r="N5137" s="50"/>
      <c r="T5137" s="50"/>
    </row>
    <row r="5138" spans="12:20" s="48" customFormat="1" hidden="1">
      <c r="L5138" s="50"/>
      <c r="M5138" s="50"/>
      <c r="N5138" s="50"/>
      <c r="T5138" s="50"/>
    </row>
    <row r="5139" spans="12:20" s="48" customFormat="1" hidden="1">
      <c r="L5139" s="50"/>
      <c r="M5139" s="50"/>
      <c r="N5139" s="50"/>
      <c r="T5139" s="50"/>
    </row>
    <row r="5140" spans="12:20" s="48" customFormat="1" hidden="1">
      <c r="L5140" s="50"/>
      <c r="M5140" s="50"/>
      <c r="N5140" s="50"/>
      <c r="T5140" s="50"/>
    </row>
    <row r="5141" spans="12:20" s="48" customFormat="1" hidden="1">
      <c r="L5141" s="50"/>
      <c r="M5141" s="50"/>
      <c r="N5141" s="50"/>
      <c r="T5141" s="50"/>
    </row>
    <row r="5142" spans="12:20" s="48" customFormat="1" hidden="1">
      <c r="L5142" s="50"/>
      <c r="M5142" s="50"/>
      <c r="N5142" s="50"/>
      <c r="T5142" s="50"/>
    </row>
    <row r="5143" spans="12:20" s="48" customFormat="1" hidden="1">
      <c r="L5143" s="50"/>
      <c r="M5143" s="50"/>
      <c r="N5143" s="50"/>
      <c r="T5143" s="50"/>
    </row>
    <row r="5144" spans="12:20" s="48" customFormat="1" hidden="1">
      <c r="L5144" s="50"/>
      <c r="M5144" s="50"/>
      <c r="N5144" s="50"/>
      <c r="T5144" s="50"/>
    </row>
    <row r="5145" spans="12:20" s="48" customFormat="1" hidden="1">
      <c r="L5145" s="50"/>
      <c r="M5145" s="50"/>
      <c r="N5145" s="50"/>
      <c r="T5145" s="50"/>
    </row>
    <row r="5146" spans="12:20" s="48" customFormat="1" hidden="1">
      <c r="L5146" s="50"/>
      <c r="M5146" s="50"/>
      <c r="N5146" s="50"/>
      <c r="T5146" s="50"/>
    </row>
    <row r="5147" spans="12:20" s="48" customFormat="1" hidden="1">
      <c r="L5147" s="50"/>
      <c r="M5147" s="50"/>
      <c r="N5147" s="50"/>
      <c r="T5147" s="50"/>
    </row>
    <row r="5148" spans="12:20" s="48" customFormat="1" hidden="1">
      <c r="L5148" s="50"/>
      <c r="M5148" s="50"/>
      <c r="N5148" s="50"/>
      <c r="T5148" s="50"/>
    </row>
    <row r="5149" spans="12:20" s="48" customFormat="1" hidden="1">
      <c r="L5149" s="50"/>
      <c r="M5149" s="50"/>
      <c r="N5149" s="50"/>
      <c r="T5149" s="50"/>
    </row>
    <row r="5150" spans="12:20" s="48" customFormat="1" hidden="1">
      <c r="L5150" s="50"/>
      <c r="M5150" s="50"/>
      <c r="N5150" s="50"/>
      <c r="T5150" s="50"/>
    </row>
    <row r="5151" spans="12:20" s="48" customFormat="1" hidden="1">
      <c r="L5151" s="50"/>
      <c r="M5151" s="50"/>
      <c r="N5151" s="50"/>
      <c r="T5151" s="50"/>
    </row>
    <row r="5152" spans="12:20" s="48" customFormat="1" hidden="1">
      <c r="L5152" s="50"/>
      <c r="M5152" s="50"/>
      <c r="N5152" s="50"/>
      <c r="T5152" s="50"/>
    </row>
    <row r="5153" spans="12:20" s="48" customFormat="1" hidden="1">
      <c r="L5153" s="50"/>
      <c r="M5153" s="50"/>
      <c r="N5153" s="50"/>
      <c r="T5153" s="50"/>
    </row>
    <row r="5154" spans="12:20" s="48" customFormat="1" hidden="1">
      <c r="L5154" s="50"/>
      <c r="M5154" s="50"/>
      <c r="N5154" s="50"/>
      <c r="T5154" s="50"/>
    </row>
    <row r="5155" spans="12:20" s="48" customFormat="1" hidden="1">
      <c r="L5155" s="50"/>
      <c r="M5155" s="50"/>
      <c r="N5155" s="50"/>
      <c r="T5155" s="50"/>
    </row>
    <row r="5156" spans="12:20" s="48" customFormat="1" hidden="1">
      <c r="L5156" s="50"/>
      <c r="M5156" s="50"/>
      <c r="N5156" s="50"/>
      <c r="T5156" s="50"/>
    </row>
    <row r="5157" spans="12:20" s="48" customFormat="1" hidden="1">
      <c r="L5157" s="50"/>
      <c r="M5157" s="50"/>
      <c r="N5157" s="50"/>
      <c r="T5157" s="50"/>
    </row>
    <row r="5158" spans="12:20" s="48" customFormat="1" hidden="1">
      <c r="L5158" s="50"/>
      <c r="M5158" s="50"/>
      <c r="N5158" s="50"/>
      <c r="T5158" s="50"/>
    </row>
    <row r="5159" spans="12:20" s="48" customFormat="1" hidden="1">
      <c r="L5159" s="50"/>
      <c r="M5159" s="50"/>
      <c r="N5159" s="50"/>
      <c r="T5159" s="50"/>
    </row>
    <row r="5160" spans="12:20" s="48" customFormat="1" hidden="1">
      <c r="L5160" s="50"/>
      <c r="M5160" s="50"/>
      <c r="N5160" s="50"/>
      <c r="T5160" s="50"/>
    </row>
    <row r="5161" spans="12:20" s="48" customFormat="1" hidden="1">
      <c r="L5161" s="50"/>
      <c r="M5161" s="50"/>
      <c r="N5161" s="50"/>
      <c r="T5161" s="50"/>
    </row>
    <row r="5162" spans="12:20" s="48" customFormat="1" hidden="1">
      <c r="L5162" s="50"/>
      <c r="M5162" s="50"/>
      <c r="N5162" s="50"/>
      <c r="T5162" s="50"/>
    </row>
    <row r="5163" spans="12:20" s="48" customFormat="1" hidden="1">
      <c r="L5163" s="50"/>
      <c r="M5163" s="50"/>
      <c r="N5163" s="50"/>
      <c r="T5163" s="50"/>
    </row>
    <row r="5164" spans="12:20" s="48" customFormat="1" hidden="1">
      <c r="L5164" s="50"/>
      <c r="M5164" s="50"/>
      <c r="N5164" s="50"/>
      <c r="T5164" s="50"/>
    </row>
    <row r="5165" spans="12:20" s="48" customFormat="1" hidden="1">
      <c r="L5165" s="50"/>
      <c r="M5165" s="50"/>
      <c r="N5165" s="50"/>
      <c r="T5165" s="50"/>
    </row>
    <row r="5166" spans="12:20" s="48" customFormat="1" hidden="1">
      <c r="L5166" s="50"/>
      <c r="M5166" s="50"/>
      <c r="N5166" s="50"/>
      <c r="T5166" s="50"/>
    </row>
    <row r="5167" spans="12:20" s="48" customFormat="1" hidden="1">
      <c r="L5167" s="50"/>
      <c r="M5167" s="50"/>
      <c r="N5167" s="50"/>
      <c r="T5167" s="50"/>
    </row>
    <row r="5168" spans="12:20" s="48" customFormat="1" hidden="1">
      <c r="L5168" s="50"/>
      <c r="M5168" s="50"/>
      <c r="N5168" s="50"/>
      <c r="T5168" s="50"/>
    </row>
    <row r="5169" spans="12:20" s="48" customFormat="1" hidden="1">
      <c r="L5169" s="50"/>
      <c r="M5169" s="50"/>
      <c r="N5169" s="50"/>
      <c r="T5169" s="50"/>
    </row>
    <row r="5170" spans="12:20" s="48" customFormat="1" hidden="1">
      <c r="L5170" s="50"/>
      <c r="M5170" s="50"/>
      <c r="N5170" s="50"/>
      <c r="T5170" s="50"/>
    </row>
    <row r="5171" spans="12:20" s="48" customFormat="1" hidden="1">
      <c r="L5171" s="50"/>
      <c r="M5171" s="50"/>
      <c r="N5171" s="50"/>
      <c r="T5171" s="50"/>
    </row>
    <row r="5172" spans="12:20" s="48" customFormat="1" hidden="1">
      <c r="L5172" s="50"/>
      <c r="M5172" s="50"/>
      <c r="N5172" s="50"/>
      <c r="T5172" s="50"/>
    </row>
    <row r="5173" spans="12:20" s="48" customFormat="1" hidden="1">
      <c r="L5173" s="50"/>
      <c r="M5173" s="50"/>
      <c r="N5173" s="50"/>
      <c r="T5173" s="50"/>
    </row>
    <row r="5174" spans="12:20" s="48" customFormat="1" hidden="1">
      <c r="L5174" s="50"/>
      <c r="M5174" s="50"/>
      <c r="N5174" s="50"/>
      <c r="T5174" s="50"/>
    </row>
    <row r="5175" spans="12:20" s="48" customFormat="1" hidden="1">
      <c r="L5175" s="50"/>
      <c r="M5175" s="50"/>
      <c r="N5175" s="50"/>
      <c r="T5175" s="50"/>
    </row>
    <row r="5176" spans="12:20" s="48" customFormat="1" hidden="1">
      <c r="L5176" s="50"/>
      <c r="M5176" s="50"/>
      <c r="N5176" s="50"/>
      <c r="T5176" s="50"/>
    </row>
    <row r="5177" spans="12:20" s="48" customFormat="1" hidden="1">
      <c r="L5177" s="50"/>
      <c r="M5177" s="50"/>
      <c r="N5177" s="50"/>
      <c r="T5177" s="50"/>
    </row>
    <row r="5178" spans="12:20" s="48" customFormat="1" hidden="1">
      <c r="L5178" s="50"/>
      <c r="M5178" s="50"/>
      <c r="N5178" s="50"/>
      <c r="T5178" s="50"/>
    </row>
    <row r="5179" spans="12:20" s="48" customFormat="1" hidden="1">
      <c r="L5179" s="50"/>
      <c r="M5179" s="50"/>
      <c r="N5179" s="50"/>
      <c r="T5179" s="50"/>
    </row>
    <row r="5180" spans="12:20" s="48" customFormat="1" hidden="1">
      <c r="L5180" s="50"/>
      <c r="M5180" s="50"/>
      <c r="N5180" s="50"/>
      <c r="T5180" s="50"/>
    </row>
    <row r="5181" spans="12:20" s="48" customFormat="1" hidden="1">
      <c r="L5181" s="50"/>
      <c r="M5181" s="50"/>
      <c r="N5181" s="50"/>
      <c r="T5181" s="50"/>
    </row>
    <row r="5182" spans="12:20" s="48" customFormat="1" hidden="1">
      <c r="L5182" s="50"/>
      <c r="M5182" s="50"/>
      <c r="N5182" s="50"/>
      <c r="T5182" s="50"/>
    </row>
    <row r="5183" spans="12:20" s="48" customFormat="1" hidden="1">
      <c r="L5183" s="50"/>
      <c r="M5183" s="50"/>
      <c r="N5183" s="50"/>
      <c r="T5183" s="50"/>
    </row>
    <row r="5184" spans="12:20" s="48" customFormat="1" hidden="1">
      <c r="L5184" s="50"/>
      <c r="M5184" s="50"/>
      <c r="N5184" s="50"/>
      <c r="T5184" s="50"/>
    </row>
    <row r="5185" spans="12:20" s="48" customFormat="1" hidden="1">
      <c r="L5185" s="50"/>
      <c r="M5185" s="50"/>
      <c r="N5185" s="50"/>
      <c r="T5185" s="50"/>
    </row>
    <row r="5186" spans="12:20" s="48" customFormat="1" hidden="1">
      <c r="L5186" s="50"/>
      <c r="M5186" s="50"/>
      <c r="N5186" s="50"/>
      <c r="T5186" s="50"/>
    </row>
    <row r="5187" spans="12:20" s="48" customFormat="1" hidden="1">
      <c r="L5187" s="50"/>
      <c r="M5187" s="50"/>
      <c r="N5187" s="50"/>
      <c r="T5187" s="50"/>
    </row>
    <row r="5188" spans="12:20" s="48" customFormat="1" hidden="1">
      <c r="L5188" s="50"/>
      <c r="M5188" s="50"/>
      <c r="N5188" s="50"/>
      <c r="T5188" s="50"/>
    </row>
    <row r="5189" spans="12:20" s="48" customFormat="1" hidden="1">
      <c r="L5189" s="50"/>
      <c r="M5189" s="50"/>
      <c r="N5189" s="50"/>
      <c r="T5189" s="50"/>
    </row>
    <row r="5190" spans="12:20" s="48" customFormat="1" hidden="1">
      <c r="L5190" s="50"/>
      <c r="M5190" s="50"/>
      <c r="N5190" s="50"/>
      <c r="T5190" s="50"/>
    </row>
    <row r="5191" spans="12:20" s="48" customFormat="1" hidden="1">
      <c r="L5191" s="50"/>
      <c r="M5191" s="50"/>
      <c r="N5191" s="50"/>
      <c r="T5191" s="50"/>
    </row>
    <row r="5192" spans="12:20" s="48" customFormat="1" hidden="1">
      <c r="L5192" s="50"/>
      <c r="M5192" s="50"/>
      <c r="N5192" s="50"/>
      <c r="T5192" s="50"/>
    </row>
    <row r="5193" spans="12:20" s="48" customFormat="1" hidden="1">
      <c r="L5193" s="50"/>
      <c r="M5193" s="50"/>
      <c r="N5193" s="50"/>
      <c r="T5193" s="50"/>
    </row>
    <row r="5194" spans="12:20" s="48" customFormat="1" hidden="1">
      <c r="L5194" s="50"/>
      <c r="M5194" s="50"/>
      <c r="N5194" s="50"/>
      <c r="T5194" s="50"/>
    </row>
    <row r="5195" spans="12:20" s="48" customFormat="1" hidden="1">
      <c r="L5195" s="50"/>
      <c r="M5195" s="50"/>
      <c r="N5195" s="50"/>
      <c r="T5195" s="50"/>
    </row>
    <row r="5196" spans="12:20" s="48" customFormat="1" hidden="1">
      <c r="L5196" s="50"/>
      <c r="M5196" s="50"/>
      <c r="N5196" s="50"/>
      <c r="T5196" s="50"/>
    </row>
    <row r="5197" spans="12:20" s="48" customFormat="1" hidden="1">
      <c r="L5197" s="50"/>
      <c r="M5197" s="50"/>
      <c r="N5197" s="50"/>
      <c r="T5197" s="50"/>
    </row>
    <row r="5198" spans="12:20" s="48" customFormat="1" hidden="1">
      <c r="L5198" s="50"/>
      <c r="M5198" s="50"/>
      <c r="N5198" s="50"/>
      <c r="T5198" s="50"/>
    </row>
    <row r="5199" spans="12:20" s="48" customFormat="1" hidden="1">
      <c r="L5199" s="50"/>
      <c r="M5199" s="50"/>
      <c r="N5199" s="50"/>
      <c r="T5199" s="50"/>
    </row>
    <row r="5200" spans="12:20" s="48" customFormat="1" hidden="1">
      <c r="L5200" s="50"/>
      <c r="M5200" s="50"/>
      <c r="N5200" s="50"/>
      <c r="T5200" s="50"/>
    </row>
    <row r="5201" spans="12:20" s="48" customFormat="1" hidden="1">
      <c r="L5201" s="50"/>
      <c r="M5201" s="50"/>
      <c r="N5201" s="50"/>
      <c r="T5201" s="50"/>
    </row>
    <row r="5202" spans="12:20" s="48" customFormat="1" hidden="1">
      <c r="L5202" s="50"/>
      <c r="M5202" s="50"/>
      <c r="N5202" s="50"/>
      <c r="T5202" s="50"/>
    </row>
    <row r="5203" spans="12:20" s="48" customFormat="1" hidden="1">
      <c r="L5203" s="50"/>
      <c r="M5203" s="50"/>
      <c r="N5203" s="50"/>
      <c r="T5203" s="50"/>
    </row>
    <row r="5204" spans="12:20" s="48" customFormat="1" hidden="1">
      <c r="L5204" s="50"/>
      <c r="M5204" s="50"/>
      <c r="N5204" s="50"/>
      <c r="T5204" s="50"/>
    </row>
    <row r="5205" spans="12:20" s="48" customFormat="1" hidden="1">
      <c r="L5205" s="50"/>
      <c r="M5205" s="50"/>
      <c r="N5205" s="50"/>
      <c r="T5205" s="50"/>
    </row>
    <row r="5206" spans="12:20" s="48" customFormat="1" hidden="1">
      <c r="L5206" s="50"/>
      <c r="M5206" s="50"/>
      <c r="N5206" s="50"/>
      <c r="T5206" s="50"/>
    </row>
    <row r="5207" spans="12:20" s="48" customFormat="1" hidden="1">
      <c r="L5207" s="50"/>
      <c r="M5207" s="50"/>
      <c r="N5207" s="50"/>
      <c r="T5207" s="50"/>
    </row>
    <row r="5208" spans="12:20" s="48" customFormat="1" hidden="1">
      <c r="L5208" s="50"/>
      <c r="M5208" s="50"/>
      <c r="N5208" s="50"/>
      <c r="T5208" s="50"/>
    </row>
    <row r="5209" spans="12:20" s="48" customFormat="1" hidden="1">
      <c r="L5209" s="50"/>
      <c r="M5209" s="50"/>
      <c r="N5209" s="50"/>
      <c r="T5209" s="50"/>
    </row>
    <row r="5210" spans="12:20" s="48" customFormat="1" hidden="1">
      <c r="L5210" s="50"/>
      <c r="M5210" s="50"/>
      <c r="N5210" s="50"/>
      <c r="T5210" s="50"/>
    </row>
    <row r="5211" spans="12:20" s="48" customFormat="1" hidden="1">
      <c r="L5211" s="50"/>
      <c r="M5211" s="50"/>
      <c r="N5211" s="50"/>
      <c r="T5211" s="50"/>
    </row>
    <row r="5212" spans="12:20" s="48" customFormat="1" hidden="1">
      <c r="L5212" s="50"/>
      <c r="M5212" s="50"/>
      <c r="N5212" s="50"/>
      <c r="T5212" s="50"/>
    </row>
    <row r="5213" spans="12:20" s="48" customFormat="1" hidden="1">
      <c r="L5213" s="50"/>
      <c r="M5213" s="50"/>
      <c r="N5213" s="50"/>
      <c r="T5213" s="50"/>
    </row>
    <row r="5214" spans="12:20" s="48" customFormat="1" hidden="1">
      <c r="L5214" s="50"/>
      <c r="M5214" s="50"/>
      <c r="N5214" s="50"/>
      <c r="T5214" s="50"/>
    </row>
    <row r="5215" spans="12:20" s="48" customFormat="1" hidden="1">
      <c r="L5215" s="50"/>
      <c r="M5215" s="50"/>
      <c r="N5215" s="50"/>
      <c r="T5215" s="50"/>
    </row>
    <row r="5216" spans="12:20" s="48" customFormat="1" hidden="1">
      <c r="L5216" s="50"/>
      <c r="M5216" s="50"/>
      <c r="N5216" s="50"/>
      <c r="T5216" s="50"/>
    </row>
    <row r="5217" spans="12:20" s="48" customFormat="1" hidden="1">
      <c r="L5217" s="50"/>
      <c r="M5217" s="50"/>
      <c r="N5217" s="50"/>
      <c r="T5217" s="50"/>
    </row>
    <row r="5218" spans="12:20" s="48" customFormat="1" hidden="1">
      <c r="L5218" s="50"/>
      <c r="M5218" s="50"/>
      <c r="N5218" s="50"/>
      <c r="T5218" s="50"/>
    </row>
    <row r="5219" spans="12:20" s="48" customFormat="1" hidden="1">
      <c r="L5219" s="50"/>
      <c r="M5219" s="50"/>
      <c r="N5219" s="50"/>
      <c r="T5219" s="50"/>
    </row>
    <row r="5220" spans="12:20" s="48" customFormat="1" hidden="1">
      <c r="L5220" s="50"/>
      <c r="M5220" s="50"/>
      <c r="N5220" s="50"/>
      <c r="T5220" s="50"/>
    </row>
    <row r="5221" spans="12:20" s="48" customFormat="1" hidden="1">
      <c r="L5221" s="50"/>
      <c r="M5221" s="50"/>
      <c r="N5221" s="50"/>
      <c r="T5221" s="50"/>
    </row>
    <row r="5222" spans="12:20" s="48" customFormat="1" hidden="1">
      <c r="L5222" s="50"/>
      <c r="M5222" s="50"/>
      <c r="N5222" s="50"/>
      <c r="T5222" s="50"/>
    </row>
    <row r="5223" spans="12:20" s="48" customFormat="1" hidden="1">
      <c r="L5223" s="50"/>
      <c r="M5223" s="50"/>
      <c r="N5223" s="50"/>
      <c r="T5223" s="50"/>
    </row>
    <row r="5224" spans="12:20" s="48" customFormat="1" hidden="1">
      <c r="L5224" s="50"/>
      <c r="M5224" s="50"/>
      <c r="N5224" s="50"/>
      <c r="T5224" s="50"/>
    </row>
    <row r="5225" spans="12:20" s="48" customFormat="1" hidden="1">
      <c r="L5225" s="50"/>
      <c r="M5225" s="50"/>
      <c r="N5225" s="50"/>
      <c r="T5225" s="50"/>
    </row>
    <row r="5226" spans="12:20" s="48" customFormat="1" hidden="1">
      <c r="L5226" s="50"/>
      <c r="M5226" s="50"/>
      <c r="N5226" s="50"/>
      <c r="T5226" s="50"/>
    </row>
    <row r="5227" spans="12:20" s="48" customFormat="1" hidden="1">
      <c r="L5227" s="50"/>
      <c r="M5227" s="50"/>
      <c r="N5227" s="50"/>
      <c r="T5227" s="50"/>
    </row>
    <row r="5228" spans="12:20" s="48" customFormat="1" hidden="1">
      <c r="L5228" s="50"/>
      <c r="M5228" s="50"/>
      <c r="N5228" s="50"/>
      <c r="T5228" s="50"/>
    </row>
    <row r="5229" spans="12:20" s="48" customFormat="1" hidden="1">
      <c r="L5229" s="50"/>
      <c r="M5229" s="50"/>
      <c r="N5229" s="50"/>
      <c r="T5229" s="50"/>
    </row>
    <row r="5230" spans="12:20" s="48" customFormat="1" hidden="1">
      <c r="L5230" s="50"/>
      <c r="M5230" s="50"/>
      <c r="N5230" s="50"/>
      <c r="T5230" s="50"/>
    </row>
    <row r="5231" spans="12:20" s="48" customFormat="1" hidden="1">
      <c r="L5231" s="50"/>
      <c r="M5231" s="50"/>
      <c r="N5231" s="50"/>
      <c r="T5231" s="50"/>
    </row>
    <row r="5232" spans="12:20" s="48" customFormat="1" hidden="1">
      <c r="L5232" s="50"/>
      <c r="M5232" s="50"/>
      <c r="N5232" s="50"/>
      <c r="T5232" s="50"/>
    </row>
    <row r="5233" spans="12:20" s="48" customFormat="1" hidden="1">
      <c r="L5233" s="50"/>
      <c r="M5233" s="50"/>
      <c r="N5233" s="50"/>
      <c r="T5233" s="50"/>
    </row>
    <row r="5234" spans="12:20" s="48" customFormat="1" hidden="1">
      <c r="L5234" s="50"/>
      <c r="M5234" s="50"/>
      <c r="N5234" s="50"/>
      <c r="T5234" s="50"/>
    </row>
    <row r="5235" spans="12:20" s="48" customFormat="1" hidden="1">
      <c r="L5235" s="50"/>
      <c r="M5235" s="50"/>
      <c r="N5235" s="50"/>
      <c r="T5235" s="50"/>
    </row>
    <row r="5236" spans="12:20" s="48" customFormat="1" hidden="1">
      <c r="L5236" s="50"/>
      <c r="M5236" s="50"/>
      <c r="N5236" s="50"/>
      <c r="T5236" s="50"/>
    </row>
    <row r="5237" spans="12:20" s="48" customFormat="1" hidden="1">
      <c r="L5237" s="50"/>
      <c r="M5237" s="50"/>
      <c r="N5237" s="50"/>
      <c r="T5237" s="50"/>
    </row>
    <row r="5238" spans="12:20" s="48" customFormat="1" hidden="1">
      <c r="L5238" s="50"/>
      <c r="M5238" s="50"/>
      <c r="N5238" s="50"/>
      <c r="T5238" s="50"/>
    </row>
    <row r="5239" spans="12:20" s="48" customFormat="1" hidden="1">
      <c r="L5239" s="50"/>
      <c r="M5239" s="50"/>
      <c r="N5239" s="50"/>
      <c r="T5239" s="50"/>
    </row>
    <row r="5240" spans="12:20" s="48" customFormat="1" hidden="1">
      <c r="L5240" s="50"/>
      <c r="M5240" s="50"/>
      <c r="N5240" s="50"/>
      <c r="T5240" s="50"/>
    </row>
    <row r="5241" spans="12:20" s="48" customFormat="1" hidden="1">
      <c r="L5241" s="50"/>
      <c r="M5241" s="50"/>
      <c r="N5241" s="50"/>
      <c r="T5241" s="50"/>
    </row>
    <row r="5242" spans="12:20" s="48" customFormat="1" hidden="1">
      <c r="L5242" s="50"/>
      <c r="M5242" s="50"/>
      <c r="N5242" s="50"/>
      <c r="T5242" s="50"/>
    </row>
    <row r="5243" spans="12:20" s="48" customFormat="1" hidden="1">
      <c r="L5243" s="50"/>
      <c r="M5243" s="50"/>
      <c r="N5243" s="50"/>
      <c r="T5243" s="50"/>
    </row>
    <row r="5244" spans="12:20" s="48" customFormat="1" hidden="1">
      <c r="L5244" s="50"/>
      <c r="M5244" s="50"/>
      <c r="N5244" s="50"/>
      <c r="T5244" s="50"/>
    </row>
    <row r="5245" spans="12:20" s="48" customFormat="1" hidden="1">
      <c r="L5245" s="50"/>
      <c r="M5245" s="50"/>
      <c r="N5245" s="50"/>
      <c r="T5245" s="50"/>
    </row>
    <row r="5246" spans="12:20" s="48" customFormat="1" hidden="1">
      <c r="L5246" s="50"/>
      <c r="M5246" s="50"/>
      <c r="N5246" s="50"/>
      <c r="T5246" s="50"/>
    </row>
    <row r="5247" spans="12:20" s="48" customFormat="1" hidden="1">
      <c r="L5247" s="50"/>
      <c r="M5247" s="50"/>
      <c r="N5247" s="50"/>
      <c r="T5247" s="50"/>
    </row>
    <row r="5248" spans="12:20" s="48" customFormat="1" hidden="1">
      <c r="L5248" s="50"/>
      <c r="M5248" s="50"/>
      <c r="N5248" s="50"/>
      <c r="T5248" s="50"/>
    </row>
    <row r="5249" spans="12:20" s="48" customFormat="1" hidden="1">
      <c r="L5249" s="50"/>
      <c r="M5249" s="50"/>
      <c r="N5249" s="50"/>
      <c r="T5249" s="50"/>
    </row>
    <row r="5250" spans="12:20" s="48" customFormat="1" hidden="1">
      <c r="L5250" s="50"/>
      <c r="M5250" s="50"/>
      <c r="N5250" s="50"/>
      <c r="T5250" s="50"/>
    </row>
    <row r="5251" spans="12:20" s="48" customFormat="1" hidden="1">
      <c r="L5251" s="50"/>
      <c r="M5251" s="50"/>
      <c r="N5251" s="50"/>
      <c r="T5251" s="50"/>
    </row>
    <row r="5252" spans="12:20" s="48" customFormat="1" hidden="1">
      <c r="L5252" s="50"/>
      <c r="M5252" s="50"/>
      <c r="N5252" s="50"/>
      <c r="T5252" s="50"/>
    </row>
    <row r="5253" spans="12:20" s="48" customFormat="1" hidden="1">
      <c r="L5253" s="50"/>
      <c r="M5253" s="50"/>
      <c r="N5253" s="50"/>
      <c r="T5253" s="50"/>
    </row>
    <row r="5254" spans="12:20" s="48" customFormat="1" hidden="1">
      <c r="L5254" s="50"/>
      <c r="M5254" s="50"/>
      <c r="N5254" s="50"/>
      <c r="T5254" s="50"/>
    </row>
    <row r="5255" spans="12:20" s="48" customFormat="1" hidden="1">
      <c r="L5255" s="50"/>
      <c r="M5255" s="50"/>
      <c r="N5255" s="50"/>
      <c r="T5255" s="50"/>
    </row>
    <row r="5256" spans="12:20" s="48" customFormat="1" hidden="1">
      <c r="L5256" s="50"/>
      <c r="M5256" s="50"/>
      <c r="N5256" s="50"/>
      <c r="T5256" s="50"/>
    </row>
    <row r="5257" spans="12:20" s="48" customFormat="1" hidden="1">
      <c r="L5257" s="50"/>
      <c r="M5257" s="50"/>
      <c r="N5257" s="50"/>
      <c r="T5257" s="50"/>
    </row>
    <row r="5258" spans="12:20" s="48" customFormat="1" hidden="1">
      <c r="L5258" s="50"/>
      <c r="M5258" s="50"/>
      <c r="N5258" s="50"/>
      <c r="T5258" s="50"/>
    </row>
    <row r="5259" spans="12:20" s="48" customFormat="1" hidden="1">
      <c r="L5259" s="50"/>
      <c r="M5259" s="50"/>
      <c r="N5259" s="50"/>
      <c r="T5259" s="50"/>
    </row>
    <row r="5260" spans="12:20" s="48" customFormat="1" hidden="1">
      <c r="L5260" s="50"/>
      <c r="M5260" s="50"/>
      <c r="N5260" s="50"/>
      <c r="T5260" s="50"/>
    </row>
    <row r="5261" spans="12:20" s="48" customFormat="1" hidden="1">
      <c r="L5261" s="50"/>
      <c r="M5261" s="50"/>
      <c r="N5261" s="50"/>
      <c r="T5261" s="50"/>
    </row>
    <row r="5262" spans="12:20" s="48" customFormat="1" hidden="1">
      <c r="L5262" s="50"/>
      <c r="M5262" s="50"/>
      <c r="N5262" s="50"/>
      <c r="T5262" s="50"/>
    </row>
    <row r="5263" spans="12:20" s="48" customFormat="1" hidden="1">
      <c r="L5263" s="50"/>
      <c r="M5263" s="50"/>
      <c r="N5263" s="50"/>
      <c r="T5263" s="50"/>
    </row>
    <row r="5264" spans="12:20" s="48" customFormat="1" hidden="1">
      <c r="L5264" s="50"/>
      <c r="M5264" s="50"/>
      <c r="N5264" s="50"/>
      <c r="T5264" s="50"/>
    </row>
    <row r="5265" spans="12:20" s="48" customFormat="1" hidden="1">
      <c r="L5265" s="50"/>
      <c r="M5265" s="50"/>
      <c r="N5265" s="50"/>
      <c r="T5265" s="50"/>
    </row>
    <row r="5266" spans="12:20" s="48" customFormat="1" hidden="1">
      <c r="L5266" s="50"/>
      <c r="M5266" s="50"/>
      <c r="N5266" s="50"/>
      <c r="T5266" s="50"/>
    </row>
    <row r="5267" spans="12:20" s="48" customFormat="1" hidden="1">
      <c r="L5267" s="50"/>
      <c r="M5267" s="50"/>
      <c r="N5267" s="50"/>
      <c r="T5267" s="50"/>
    </row>
    <row r="5268" spans="12:20" s="48" customFormat="1" hidden="1">
      <c r="L5268" s="50"/>
      <c r="M5268" s="50"/>
      <c r="N5268" s="50"/>
      <c r="T5268" s="50"/>
    </row>
    <row r="5269" spans="12:20" s="48" customFormat="1" hidden="1">
      <c r="L5269" s="50"/>
      <c r="M5269" s="50"/>
      <c r="N5269" s="50"/>
      <c r="T5269" s="50"/>
    </row>
    <row r="5270" spans="12:20" s="48" customFormat="1" hidden="1">
      <c r="L5270" s="50"/>
      <c r="M5270" s="50"/>
      <c r="N5270" s="50"/>
      <c r="T5270" s="50"/>
    </row>
    <row r="5271" spans="12:20" s="48" customFormat="1" hidden="1">
      <c r="L5271" s="50"/>
      <c r="M5271" s="50"/>
      <c r="N5271" s="50"/>
      <c r="T5271" s="50"/>
    </row>
    <row r="5272" spans="12:20" s="48" customFormat="1" hidden="1">
      <c r="L5272" s="50"/>
      <c r="M5272" s="50"/>
      <c r="N5272" s="50"/>
      <c r="T5272" s="50"/>
    </row>
    <row r="5273" spans="12:20" s="48" customFormat="1" hidden="1">
      <c r="L5273" s="50"/>
      <c r="M5273" s="50"/>
      <c r="N5273" s="50"/>
      <c r="T5273" s="50"/>
    </row>
    <row r="5274" spans="12:20" s="48" customFormat="1" hidden="1">
      <c r="L5274" s="50"/>
      <c r="M5274" s="50"/>
      <c r="N5274" s="50"/>
      <c r="T5274" s="50"/>
    </row>
    <row r="5275" spans="12:20" s="48" customFormat="1" hidden="1">
      <c r="L5275" s="50"/>
      <c r="M5275" s="50"/>
      <c r="N5275" s="50"/>
      <c r="T5275" s="50"/>
    </row>
    <row r="5276" spans="12:20" s="48" customFormat="1" hidden="1">
      <c r="L5276" s="50"/>
      <c r="M5276" s="50"/>
      <c r="N5276" s="50"/>
      <c r="T5276" s="50"/>
    </row>
    <row r="5277" spans="12:20" s="48" customFormat="1" hidden="1">
      <c r="L5277" s="50"/>
      <c r="M5277" s="50"/>
      <c r="N5277" s="50"/>
      <c r="T5277" s="50"/>
    </row>
    <row r="5278" spans="12:20" s="48" customFormat="1" hidden="1">
      <c r="L5278" s="50"/>
      <c r="M5278" s="50"/>
      <c r="N5278" s="50"/>
      <c r="T5278" s="50"/>
    </row>
    <row r="5279" spans="12:20" s="48" customFormat="1" hidden="1">
      <c r="L5279" s="50"/>
      <c r="M5279" s="50"/>
      <c r="N5279" s="50"/>
      <c r="T5279" s="50"/>
    </row>
    <row r="5280" spans="12:20" s="48" customFormat="1" hidden="1">
      <c r="L5280" s="50"/>
      <c r="M5280" s="50"/>
      <c r="N5280" s="50"/>
      <c r="T5280" s="50"/>
    </row>
    <row r="5281" spans="12:20" s="48" customFormat="1" hidden="1">
      <c r="L5281" s="50"/>
      <c r="M5281" s="50"/>
      <c r="N5281" s="50"/>
      <c r="T5281" s="50"/>
    </row>
    <row r="5282" spans="12:20" s="48" customFormat="1" hidden="1">
      <c r="L5282" s="50"/>
      <c r="M5282" s="50"/>
      <c r="N5282" s="50"/>
      <c r="T5282" s="50"/>
    </row>
    <row r="5283" spans="12:20" s="48" customFormat="1" hidden="1">
      <c r="L5283" s="50"/>
      <c r="M5283" s="50"/>
      <c r="N5283" s="50"/>
      <c r="T5283" s="50"/>
    </row>
    <row r="5284" spans="12:20" s="48" customFormat="1" hidden="1">
      <c r="L5284" s="50"/>
      <c r="M5284" s="50"/>
      <c r="N5284" s="50"/>
      <c r="T5284" s="50"/>
    </row>
    <row r="5285" spans="12:20" s="48" customFormat="1" hidden="1">
      <c r="L5285" s="50"/>
      <c r="M5285" s="50"/>
      <c r="N5285" s="50"/>
      <c r="T5285" s="50"/>
    </row>
    <row r="5286" spans="12:20" s="48" customFormat="1" hidden="1">
      <c r="L5286" s="50"/>
      <c r="M5286" s="50"/>
      <c r="N5286" s="50"/>
      <c r="T5286" s="50"/>
    </row>
    <row r="5287" spans="12:20" s="48" customFormat="1" hidden="1">
      <c r="L5287" s="50"/>
      <c r="M5287" s="50"/>
      <c r="N5287" s="50"/>
      <c r="T5287" s="50"/>
    </row>
    <row r="5288" spans="12:20" s="48" customFormat="1" hidden="1">
      <c r="L5288" s="50"/>
      <c r="M5288" s="50"/>
      <c r="N5288" s="50"/>
      <c r="T5288" s="50"/>
    </row>
    <row r="5289" spans="12:20" s="48" customFormat="1" hidden="1">
      <c r="L5289" s="50"/>
      <c r="M5289" s="50"/>
      <c r="N5289" s="50"/>
      <c r="T5289" s="50"/>
    </row>
    <row r="5290" spans="12:20" s="48" customFormat="1" hidden="1">
      <c r="L5290" s="50"/>
      <c r="M5290" s="50"/>
      <c r="N5290" s="50"/>
      <c r="T5290" s="50"/>
    </row>
    <row r="5291" spans="12:20" s="48" customFormat="1" hidden="1">
      <c r="L5291" s="50"/>
      <c r="M5291" s="50"/>
      <c r="N5291" s="50"/>
      <c r="T5291" s="50"/>
    </row>
    <row r="5292" spans="12:20" s="48" customFormat="1" hidden="1">
      <c r="L5292" s="50"/>
      <c r="M5292" s="50"/>
      <c r="N5292" s="50"/>
      <c r="T5292" s="50"/>
    </row>
    <row r="5293" spans="12:20" s="48" customFormat="1" hidden="1">
      <c r="L5293" s="50"/>
      <c r="M5293" s="50"/>
      <c r="N5293" s="50"/>
      <c r="T5293" s="50"/>
    </row>
    <row r="5294" spans="12:20" s="48" customFormat="1" hidden="1">
      <c r="L5294" s="50"/>
      <c r="M5294" s="50"/>
      <c r="N5294" s="50"/>
      <c r="T5294" s="50"/>
    </row>
    <row r="5295" spans="12:20" s="48" customFormat="1" hidden="1">
      <c r="L5295" s="50"/>
      <c r="M5295" s="50"/>
      <c r="N5295" s="50"/>
      <c r="T5295" s="50"/>
    </row>
    <row r="5296" spans="12:20" s="48" customFormat="1" hidden="1">
      <c r="L5296" s="50"/>
      <c r="M5296" s="50"/>
      <c r="N5296" s="50"/>
      <c r="T5296" s="50"/>
    </row>
    <row r="5297" spans="12:20" s="48" customFormat="1" hidden="1">
      <c r="L5297" s="50"/>
      <c r="M5297" s="50"/>
      <c r="N5297" s="50"/>
      <c r="T5297" s="50"/>
    </row>
    <row r="5298" spans="12:20" s="48" customFormat="1" hidden="1">
      <c r="L5298" s="50"/>
      <c r="M5298" s="50"/>
      <c r="N5298" s="50"/>
      <c r="T5298" s="50"/>
    </row>
    <row r="5299" spans="12:20" s="48" customFormat="1" hidden="1">
      <c r="L5299" s="50"/>
      <c r="M5299" s="50"/>
      <c r="N5299" s="50"/>
      <c r="T5299" s="50"/>
    </row>
    <row r="5300" spans="12:20" s="48" customFormat="1" hidden="1">
      <c r="L5300" s="50"/>
      <c r="M5300" s="50"/>
      <c r="N5300" s="50"/>
      <c r="T5300" s="50"/>
    </row>
    <row r="5301" spans="12:20" s="48" customFormat="1" hidden="1">
      <c r="L5301" s="50"/>
      <c r="M5301" s="50"/>
      <c r="N5301" s="50"/>
      <c r="T5301" s="50"/>
    </row>
    <row r="5302" spans="12:20" s="48" customFormat="1" hidden="1">
      <c r="L5302" s="50"/>
      <c r="M5302" s="50"/>
      <c r="N5302" s="50"/>
      <c r="T5302" s="50"/>
    </row>
    <row r="5303" spans="12:20" s="48" customFormat="1" hidden="1">
      <c r="L5303" s="50"/>
      <c r="M5303" s="50"/>
      <c r="N5303" s="50"/>
      <c r="T5303" s="50"/>
    </row>
    <row r="5304" spans="12:20" s="48" customFormat="1" hidden="1">
      <c r="L5304" s="50"/>
      <c r="M5304" s="50"/>
      <c r="N5304" s="50"/>
      <c r="T5304" s="50"/>
    </row>
    <row r="5305" spans="12:20" s="48" customFormat="1" hidden="1">
      <c r="L5305" s="50"/>
      <c r="M5305" s="50"/>
      <c r="N5305" s="50"/>
      <c r="T5305" s="50"/>
    </row>
    <row r="5306" spans="12:20" s="48" customFormat="1" hidden="1">
      <c r="L5306" s="50"/>
      <c r="M5306" s="50"/>
      <c r="N5306" s="50"/>
      <c r="T5306" s="50"/>
    </row>
    <row r="5307" spans="12:20" s="48" customFormat="1" hidden="1">
      <c r="L5307" s="50"/>
      <c r="M5307" s="50"/>
      <c r="N5307" s="50"/>
      <c r="T5307" s="50"/>
    </row>
    <row r="5308" spans="12:20" s="48" customFormat="1" hidden="1">
      <c r="L5308" s="50"/>
      <c r="M5308" s="50"/>
      <c r="N5308" s="50"/>
      <c r="T5308" s="50"/>
    </row>
    <row r="5309" spans="12:20" s="48" customFormat="1" hidden="1">
      <c r="L5309" s="50"/>
      <c r="M5309" s="50"/>
      <c r="N5309" s="50"/>
      <c r="T5309" s="50"/>
    </row>
    <row r="5310" spans="12:20" s="48" customFormat="1" hidden="1">
      <c r="L5310" s="50"/>
      <c r="M5310" s="50"/>
      <c r="N5310" s="50"/>
      <c r="T5310" s="50"/>
    </row>
    <row r="5311" spans="12:20" s="48" customFormat="1" hidden="1">
      <c r="L5311" s="50"/>
      <c r="M5311" s="50"/>
      <c r="N5311" s="50"/>
      <c r="T5311" s="50"/>
    </row>
    <row r="5312" spans="12:20" s="48" customFormat="1" hidden="1">
      <c r="L5312" s="50"/>
      <c r="M5312" s="50"/>
      <c r="N5312" s="50"/>
      <c r="T5312" s="50"/>
    </row>
    <row r="5313" spans="12:20" s="48" customFormat="1" hidden="1">
      <c r="L5313" s="50"/>
      <c r="M5313" s="50"/>
      <c r="N5313" s="50"/>
      <c r="T5313" s="50"/>
    </row>
    <row r="5314" spans="12:20" s="48" customFormat="1" hidden="1">
      <c r="L5314" s="50"/>
      <c r="M5314" s="50"/>
      <c r="N5314" s="50"/>
      <c r="T5314" s="50"/>
    </row>
    <row r="5315" spans="12:20" s="48" customFormat="1" hidden="1">
      <c r="L5315" s="50"/>
      <c r="M5315" s="50"/>
      <c r="N5315" s="50"/>
      <c r="T5315" s="50"/>
    </row>
    <row r="5316" spans="12:20" s="48" customFormat="1" hidden="1">
      <c r="L5316" s="50"/>
      <c r="M5316" s="50"/>
      <c r="N5316" s="50"/>
      <c r="T5316" s="50"/>
    </row>
    <row r="5317" spans="12:20" s="48" customFormat="1" hidden="1">
      <c r="L5317" s="50"/>
      <c r="M5317" s="50"/>
      <c r="N5317" s="50"/>
      <c r="T5317" s="50"/>
    </row>
    <row r="5318" spans="12:20" s="48" customFormat="1" hidden="1">
      <c r="L5318" s="50"/>
      <c r="M5318" s="50"/>
      <c r="N5318" s="50"/>
      <c r="T5318" s="50"/>
    </row>
    <row r="5319" spans="12:20" s="48" customFormat="1" hidden="1">
      <c r="L5319" s="50"/>
      <c r="M5319" s="50"/>
      <c r="N5319" s="50"/>
      <c r="T5319" s="50"/>
    </row>
    <row r="5320" spans="12:20" s="48" customFormat="1" hidden="1">
      <c r="L5320" s="50"/>
      <c r="M5320" s="50"/>
      <c r="N5320" s="50"/>
      <c r="T5320" s="50"/>
    </row>
    <row r="5321" spans="12:20" s="48" customFormat="1" hidden="1">
      <c r="L5321" s="50"/>
      <c r="M5321" s="50"/>
      <c r="N5321" s="50"/>
      <c r="T5321" s="50"/>
    </row>
    <row r="5322" spans="12:20" s="48" customFormat="1" hidden="1">
      <c r="L5322" s="50"/>
      <c r="M5322" s="50"/>
      <c r="N5322" s="50"/>
      <c r="T5322" s="50"/>
    </row>
    <row r="5323" spans="12:20" s="48" customFormat="1" hidden="1">
      <c r="L5323" s="50"/>
      <c r="M5323" s="50"/>
      <c r="N5323" s="50"/>
      <c r="T5323" s="50"/>
    </row>
    <row r="5324" spans="12:20" s="48" customFormat="1" hidden="1">
      <c r="L5324" s="50"/>
      <c r="M5324" s="50"/>
      <c r="N5324" s="50"/>
      <c r="T5324" s="50"/>
    </row>
    <row r="5325" spans="12:20" s="48" customFormat="1" hidden="1">
      <c r="L5325" s="50"/>
      <c r="M5325" s="50"/>
      <c r="N5325" s="50"/>
      <c r="T5325" s="50"/>
    </row>
    <row r="5326" spans="12:20" s="48" customFormat="1" hidden="1">
      <c r="L5326" s="50"/>
      <c r="M5326" s="50"/>
      <c r="N5326" s="50"/>
      <c r="T5326" s="50"/>
    </row>
    <row r="5327" spans="12:20" s="48" customFormat="1" hidden="1">
      <c r="L5327" s="50"/>
      <c r="M5327" s="50"/>
      <c r="N5327" s="50"/>
      <c r="T5327" s="50"/>
    </row>
    <row r="5328" spans="12:20" s="48" customFormat="1" hidden="1">
      <c r="L5328" s="50"/>
      <c r="M5328" s="50"/>
      <c r="N5328" s="50"/>
      <c r="T5328" s="50"/>
    </row>
    <row r="5329" spans="12:20" s="48" customFormat="1" hidden="1">
      <c r="L5329" s="50"/>
      <c r="M5329" s="50"/>
      <c r="N5329" s="50"/>
      <c r="T5329" s="50"/>
    </row>
    <row r="5330" spans="12:20" s="48" customFormat="1" hidden="1">
      <c r="L5330" s="50"/>
      <c r="M5330" s="50"/>
      <c r="N5330" s="50"/>
      <c r="T5330" s="50"/>
    </row>
    <row r="5331" spans="12:20" s="48" customFormat="1" hidden="1">
      <c r="L5331" s="50"/>
      <c r="M5331" s="50"/>
      <c r="N5331" s="50"/>
      <c r="T5331" s="50"/>
    </row>
    <row r="5332" spans="12:20" s="48" customFormat="1" hidden="1">
      <c r="L5332" s="50"/>
      <c r="M5332" s="50"/>
      <c r="N5332" s="50"/>
      <c r="T5332" s="50"/>
    </row>
    <row r="5333" spans="12:20" s="48" customFormat="1" hidden="1">
      <c r="L5333" s="50"/>
      <c r="M5333" s="50"/>
      <c r="N5333" s="50"/>
      <c r="T5333" s="50"/>
    </row>
    <row r="5334" spans="12:20" s="48" customFormat="1" hidden="1">
      <c r="L5334" s="50"/>
      <c r="M5334" s="50"/>
      <c r="N5334" s="50"/>
      <c r="T5334" s="50"/>
    </row>
    <row r="5335" spans="12:20" s="48" customFormat="1" hidden="1">
      <c r="L5335" s="50"/>
      <c r="M5335" s="50"/>
      <c r="N5335" s="50"/>
      <c r="T5335" s="50"/>
    </row>
    <row r="5336" spans="12:20" s="48" customFormat="1" hidden="1">
      <c r="L5336" s="50"/>
      <c r="M5336" s="50"/>
      <c r="N5336" s="50"/>
      <c r="T5336" s="50"/>
    </row>
    <row r="5337" spans="12:20" s="48" customFormat="1" hidden="1">
      <c r="L5337" s="50"/>
      <c r="M5337" s="50"/>
      <c r="N5337" s="50"/>
      <c r="T5337" s="50"/>
    </row>
    <row r="5338" spans="12:20" s="48" customFormat="1" hidden="1">
      <c r="L5338" s="50"/>
      <c r="M5338" s="50"/>
      <c r="N5338" s="50"/>
      <c r="T5338" s="50"/>
    </row>
    <row r="5339" spans="12:20" s="48" customFormat="1" hidden="1">
      <c r="L5339" s="50"/>
      <c r="M5339" s="50"/>
      <c r="N5339" s="50"/>
      <c r="T5339" s="50"/>
    </row>
    <row r="5340" spans="12:20" s="48" customFormat="1" hidden="1">
      <c r="L5340" s="50"/>
      <c r="M5340" s="50"/>
      <c r="N5340" s="50"/>
      <c r="T5340" s="50"/>
    </row>
    <row r="5341" spans="12:20" s="48" customFormat="1" hidden="1">
      <c r="L5341" s="50"/>
      <c r="M5341" s="50"/>
      <c r="N5341" s="50"/>
      <c r="T5341" s="50"/>
    </row>
    <row r="5342" spans="12:20" s="48" customFormat="1" hidden="1">
      <c r="L5342" s="50"/>
      <c r="M5342" s="50"/>
      <c r="N5342" s="50"/>
      <c r="T5342" s="50"/>
    </row>
    <row r="5343" spans="12:20" s="48" customFormat="1" hidden="1">
      <c r="L5343" s="50"/>
      <c r="M5343" s="50"/>
      <c r="N5343" s="50"/>
      <c r="T5343" s="50"/>
    </row>
    <row r="5344" spans="12:20" s="48" customFormat="1" hidden="1">
      <c r="L5344" s="50"/>
      <c r="M5344" s="50"/>
      <c r="N5344" s="50"/>
      <c r="T5344" s="50"/>
    </row>
    <row r="5345" spans="12:20" s="48" customFormat="1" hidden="1">
      <c r="L5345" s="50"/>
      <c r="M5345" s="50"/>
      <c r="N5345" s="50"/>
      <c r="T5345" s="50"/>
    </row>
    <row r="5346" spans="12:20" s="48" customFormat="1" hidden="1">
      <c r="L5346" s="50"/>
      <c r="M5346" s="50"/>
      <c r="N5346" s="50"/>
      <c r="T5346" s="50"/>
    </row>
    <row r="5347" spans="12:20" s="48" customFormat="1" hidden="1">
      <c r="L5347" s="50"/>
      <c r="M5347" s="50"/>
      <c r="N5347" s="50"/>
      <c r="T5347" s="50"/>
    </row>
    <row r="5348" spans="12:20" s="48" customFormat="1" hidden="1">
      <c r="L5348" s="50"/>
      <c r="M5348" s="50"/>
      <c r="N5348" s="50"/>
      <c r="T5348" s="50"/>
    </row>
    <row r="5349" spans="12:20" s="48" customFormat="1" hidden="1">
      <c r="L5349" s="50"/>
      <c r="M5349" s="50"/>
      <c r="N5349" s="50"/>
      <c r="T5349" s="50"/>
    </row>
    <row r="5350" spans="12:20" s="48" customFormat="1" hidden="1">
      <c r="L5350" s="50"/>
      <c r="M5350" s="50"/>
      <c r="N5350" s="50"/>
      <c r="T5350" s="50"/>
    </row>
    <row r="5351" spans="12:20" s="48" customFormat="1" hidden="1">
      <c r="L5351" s="50"/>
      <c r="M5351" s="50"/>
      <c r="N5351" s="50"/>
      <c r="T5351" s="50"/>
    </row>
    <row r="5352" spans="12:20" s="48" customFormat="1" hidden="1">
      <c r="L5352" s="50"/>
      <c r="M5352" s="50"/>
      <c r="N5352" s="50"/>
      <c r="T5352" s="50"/>
    </row>
    <row r="5353" spans="12:20" s="48" customFormat="1" hidden="1">
      <c r="L5353" s="50"/>
      <c r="M5353" s="50"/>
      <c r="N5353" s="50"/>
      <c r="T5353" s="50"/>
    </row>
    <row r="5354" spans="12:20" s="48" customFormat="1" hidden="1">
      <c r="L5354" s="50"/>
      <c r="M5354" s="50"/>
      <c r="N5354" s="50"/>
      <c r="T5354" s="50"/>
    </row>
    <row r="5355" spans="12:20" s="48" customFormat="1" hidden="1">
      <c r="L5355" s="50"/>
      <c r="M5355" s="50"/>
      <c r="N5355" s="50"/>
      <c r="T5355" s="50"/>
    </row>
    <row r="5356" spans="12:20" s="48" customFormat="1" hidden="1">
      <c r="L5356" s="50"/>
      <c r="M5356" s="50"/>
      <c r="N5356" s="50"/>
      <c r="T5356" s="50"/>
    </row>
    <row r="5357" spans="12:20" s="48" customFormat="1" hidden="1">
      <c r="L5357" s="50"/>
      <c r="M5357" s="50"/>
      <c r="N5357" s="50"/>
      <c r="T5357" s="50"/>
    </row>
    <row r="5358" spans="12:20" s="48" customFormat="1" hidden="1">
      <c r="L5358" s="50"/>
      <c r="M5358" s="50"/>
      <c r="N5358" s="50"/>
      <c r="T5358" s="50"/>
    </row>
    <row r="5359" spans="12:20" s="48" customFormat="1" hidden="1">
      <c r="L5359" s="50"/>
      <c r="M5359" s="50"/>
      <c r="N5359" s="50"/>
      <c r="T5359" s="50"/>
    </row>
    <row r="5360" spans="12:20" s="48" customFormat="1" hidden="1">
      <c r="L5360" s="50"/>
      <c r="M5360" s="50"/>
      <c r="N5360" s="50"/>
      <c r="T5360" s="50"/>
    </row>
    <row r="5361" spans="12:20" s="48" customFormat="1" hidden="1">
      <c r="L5361" s="50"/>
      <c r="M5361" s="50"/>
      <c r="N5361" s="50"/>
      <c r="T5361" s="50"/>
    </row>
    <row r="5362" spans="12:20" s="48" customFormat="1" hidden="1">
      <c r="L5362" s="50"/>
      <c r="M5362" s="50"/>
      <c r="N5362" s="50"/>
      <c r="T5362" s="50"/>
    </row>
    <row r="5363" spans="12:20" s="48" customFormat="1" hidden="1">
      <c r="L5363" s="50"/>
      <c r="M5363" s="50"/>
      <c r="N5363" s="50"/>
      <c r="T5363" s="50"/>
    </row>
    <row r="5364" spans="12:20" s="48" customFormat="1" hidden="1">
      <c r="L5364" s="50"/>
      <c r="M5364" s="50"/>
      <c r="N5364" s="50"/>
      <c r="T5364" s="50"/>
    </row>
    <row r="5365" spans="12:20" s="48" customFormat="1" hidden="1">
      <c r="L5365" s="50"/>
      <c r="M5365" s="50"/>
      <c r="N5365" s="50"/>
      <c r="T5365" s="50"/>
    </row>
    <row r="5366" spans="12:20" s="48" customFormat="1" hidden="1">
      <c r="L5366" s="50"/>
      <c r="M5366" s="50"/>
      <c r="N5366" s="50"/>
      <c r="T5366" s="50"/>
    </row>
    <row r="5367" spans="12:20" s="48" customFormat="1" hidden="1">
      <c r="L5367" s="50"/>
      <c r="M5367" s="50"/>
      <c r="N5367" s="50"/>
      <c r="T5367" s="50"/>
    </row>
    <row r="5368" spans="12:20" s="48" customFormat="1" hidden="1">
      <c r="L5368" s="50"/>
      <c r="M5368" s="50"/>
      <c r="N5368" s="50"/>
      <c r="T5368" s="50"/>
    </row>
    <row r="5369" spans="12:20" s="48" customFormat="1" hidden="1">
      <c r="L5369" s="50"/>
      <c r="M5369" s="50"/>
      <c r="N5369" s="50"/>
      <c r="T5369" s="50"/>
    </row>
    <row r="5370" spans="12:20" s="48" customFormat="1" hidden="1">
      <c r="L5370" s="50"/>
      <c r="M5370" s="50"/>
      <c r="N5370" s="50"/>
      <c r="T5370" s="50"/>
    </row>
    <row r="5371" spans="12:20" s="48" customFormat="1" hidden="1">
      <c r="L5371" s="50"/>
      <c r="M5371" s="50"/>
      <c r="N5371" s="50"/>
      <c r="T5371" s="50"/>
    </row>
    <row r="5372" spans="12:20" s="48" customFormat="1" hidden="1">
      <c r="L5372" s="50"/>
      <c r="M5372" s="50"/>
      <c r="N5372" s="50"/>
      <c r="T5372" s="50"/>
    </row>
    <row r="5373" spans="12:20" s="48" customFormat="1" hidden="1">
      <c r="L5373" s="50"/>
      <c r="M5373" s="50"/>
      <c r="N5373" s="50"/>
      <c r="T5373" s="50"/>
    </row>
    <row r="5374" spans="12:20" s="48" customFormat="1" hidden="1">
      <c r="L5374" s="50"/>
      <c r="M5374" s="50"/>
      <c r="N5374" s="50"/>
      <c r="T5374" s="50"/>
    </row>
    <row r="5375" spans="12:20" s="48" customFormat="1" hidden="1">
      <c r="L5375" s="50"/>
      <c r="M5375" s="50"/>
      <c r="N5375" s="50"/>
      <c r="T5375" s="50"/>
    </row>
    <row r="5376" spans="12:20" s="48" customFormat="1" hidden="1">
      <c r="L5376" s="50"/>
      <c r="M5376" s="50"/>
      <c r="N5376" s="50"/>
      <c r="T5376" s="50"/>
    </row>
    <row r="5377" spans="12:20" s="48" customFormat="1" hidden="1">
      <c r="L5377" s="50"/>
      <c r="M5377" s="50"/>
      <c r="N5377" s="50"/>
      <c r="T5377" s="50"/>
    </row>
    <row r="5378" spans="12:20" s="48" customFormat="1" hidden="1">
      <c r="L5378" s="50"/>
      <c r="M5378" s="50"/>
      <c r="N5378" s="50"/>
      <c r="T5378" s="50"/>
    </row>
    <row r="5379" spans="12:20" s="48" customFormat="1" hidden="1">
      <c r="L5379" s="50"/>
      <c r="M5379" s="50"/>
      <c r="N5379" s="50"/>
      <c r="T5379" s="50"/>
    </row>
    <row r="5380" spans="12:20" s="48" customFormat="1" hidden="1">
      <c r="L5380" s="50"/>
      <c r="M5380" s="50"/>
      <c r="N5380" s="50"/>
      <c r="T5380" s="50"/>
    </row>
    <row r="5381" spans="12:20" s="48" customFormat="1" hidden="1">
      <c r="L5381" s="50"/>
      <c r="M5381" s="50"/>
      <c r="N5381" s="50"/>
      <c r="T5381" s="50"/>
    </row>
    <row r="5382" spans="12:20" s="48" customFormat="1" hidden="1">
      <c r="L5382" s="50"/>
      <c r="M5382" s="50"/>
      <c r="N5382" s="50"/>
      <c r="T5382" s="50"/>
    </row>
    <row r="5383" spans="12:20" s="48" customFormat="1" hidden="1">
      <c r="L5383" s="50"/>
      <c r="M5383" s="50"/>
      <c r="N5383" s="50"/>
      <c r="T5383" s="50"/>
    </row>
    <row r="5384" spans="12:20" s="48" customFormat="1" hidden="1">
      <c r="L5384" s="50"/>
      <c r="M5384" s="50"/>
      <c r="N5384" s="50"/>
      <c r="T5384" s="50"/>
    </row>
    <row r="5385" spans="12:20" s="48" customFormat="1" hidden="1">
      <c r="L5385" s="50"/>
      <c r="M5385" s="50"/>
      <c r="N5385" s="50"/>
      <c r="T5385" s="50"/>
    </row>
    <row r="5386" spans="12:20" s="48" customFormat="1" hidden="1">
      <c r="L5386" s="50"/>
      <c r="M5386" s="50"/>
      <c r="N5386" s="50"/>
      <c r="T5386" s="50"/>
    </row>
    <row r="5387" spans="12:20" s="48" customFormat="1" hidden="1">
      <c r="L5387" s="50"/>
      <c r="M5387" s="50"/>
      <c r="N5387" s="50"/>
      <c r="T5387" s="50"/>
    </row>
    <row r="5388" spans="12:20" s="48" customFormat="1" hidden="1">
      <c r="L5388" s="50"/>
      <c r="M5388" s="50"/>
      <c r="N5388" s="50"/>
      <c r="T5388" s="50"/>
    </row>
    <row r="5389" spans="12:20" s="48" customFormat="1" hidden="1">
      <c r="L5389" s="50"/>
      <c r="M5389" s="50"/>
      <c r="N5389" s="50"/>
      <c r="T5389" s="50"/>
    </row>
    <row r="5390" spans="12:20" s="48" customFormat="1" hidden="1">
      <c r="L5390" s="50"/>
      <c r="M5390" s="50"/>
      <c r="N5390" s="50"/>
      <c r="T5390" s="50"/>
    </row>
    <row r="5391" spans="12:20" s="48" customFormat="1" hidden="1">
      <c r="L5391" s="50"/>
      <c r="M5391" s="50"/>
      <c r="N5391" s="50"/>
      <c r="T5391" s="50"/>
    </row>
    <row r="5392" spans="12:20" s="48" customFormat="1" hidden="1">
      <c r="L5392" s="50"/>
      <c r="M5392" s="50"/>
      <c r="N5392" s="50"/>
      <c r="T5392" s="50"/>
    </row>
    <row r="5393" spans="12:20" s="48" customFormat="1" hidden="1">
      <c r="L5393" s="50"/>
      <c r="M5393" s="50"/>
      <c r="N5393" s="50"/>
      <c r="T5393" s="50"/>
    </row>
    <row r="5394" spans="12:20" s="48" customFormat="1" hidden="1">
      <c r="L5394" s="50"/>
      <c r="M5394" s="50"/>
      <c r="N5394" s="50"/>
      <c r="T5394" s="50"/>
    </row>
    <row r="5395" spans="12:20" s="48" customFormat="1" hidden="1">
      <c r="L5395" s="50"/>
      <c r="M5395" s="50"/>
      <c r="N5395" s="50"/>
      <c r="T5395" s="50"/>
    </row>
    <row r="5396" spans="12:20" s="48" customFormat="1" hidden="1">
      <c r="L5396" s="50"/>
      <c r="M5396" s="50"/>
      <c r="N5396" s="50"/>
      <c r="T5396" s="50"/>
    </row>
    <row r="5397" spans="12:20" s="48" customFormat="1" hidden="1">
      <c r="L5397" s="50"/>
      <c r="M5397" s="50"/>
      <c r="N5397" s="50"/>
      <c r="T5397" s="50"/>
    </row>
    <row r="5398" spans="12:20" s="48" customFormat="1" hidden="1">
      <c r="L5398" s="50"/>
      <c r="M5398" s="50"/>
      <c r="N5398" s="50"/>
      <c r="T5398" s="50"/>
    </row>
    <row r="5399" spans="12:20" s="48" customFormat="1" hidden="1">
      <c r="L5399" s="50"/>
      <c r="M5399" s="50"/>
      <c r="N5399" s="50"/>
      <c r="T5399" s="50"/>
    </row>
    <row r="5400" spans="12:20" s="48" customFormat="1" hidden="1">
      <c r="L5400" s="50"/>
      <c r="M5400" s="50"/>
      <c r="N5400" s="50"/>
      <c r="T5400" s="50"/>
    </row>
    <row r="5401" spans="12:20" s="48" customFormat="1" hidden="1">
      <c r="L5401" s="50"/>
      <c r="M5401" s="50"/>
      <c r="N5401" s="50"/>
      <c r="T5401" s="50"/>
    </row>
    <row r="5402" spans="12:20" s="48" customFormat="1" hidden="1">
      <c r="L5402" s="50"/>
      <c r="M5402" s="50"/>
      <c r="N5402" s="50"/>
      <c r="T5402" s="50"/>
    </row>
    <row r="5403" spans="12:20" s="48" customFormat="1" hidden="1">
      <c r="L5403" s="50"/>
      <c r="M5403" s="50"/>
      <c r="N5403" s="50"/>
      <c r="T5403" s="50"/>
    </row>
    <row r="5404" spans="12:20" s="48" customFormat="1" hidden="1">
      <c r="L5404" s="50"/>
      <c r="M5404" s="50"/>
      <c r="N5404" s="50"/>
      <c r="T5404" s="50"/>
    </row>
    <row r="5405" spans="12:20" s="48" customFormat="1" hidden="1">
      <c r="L5405" s="50"/>
      <c r="M5405" s="50"/>
      <c r="N5405" s="50"/>
      <c r="T5405" s="50"/>
    </row>
    <row r="5406" spans="12:20" s="48" customFormat="1" hidden="1">
      <c r="L5406" s="50"/>
      <c r="M5406" s="50"/>
      <c r="N5406" s="50"/>
      <c r="T5406" s="50"/>
    </row>
    <row r="5407" spans="12:20" s="48" customFormat="1" hidden="1">
      <c r="L5407" s="50"/>
      <c r="M5407" s="50"/>
      <c r="N5407" s="50"/>
      <c r="T5407" s="50"/>
    </row>
    <row r="5408" spans="12:20" s="48" customFormat="1" hidden="1">
      <c r="L5408" s="50"/>
      <c r="M5408" s="50"/>
      <c r="N5408" s="50"/>
      <c r="T5408" s="50"/>
    </row>
    <row r="5409" spans="12:20" s="48" customFormat="1" hidden="1">
      <c r="L5409" s="50"/>
      <c r="M5409" s="50"/>
      <c r="N5409" s="50"/>
      <c r="T5409" s="50"/>
    </row>
    <row r="5410" spans="12:20" s="48" customFormat="1" hidden="1">
      <c r="L5410" s="50"/>
      <c r="M5410" s="50"/>
      <c r="N5410" s="50"/>
      <c r="T5410" s="50"/>
    </row>
    <row r="5411" spans="12:20" s="48" customFormat="1" hidden="1">
      <c r="L5411" s="50"/>
      <c r="M5411" s="50"/>
      <c r="N5411" s="50"/>
      <c r="T5411" s="50"/>
    </row>
    <row r="5412" spans="12:20" s="48" customFormat="1" hidden="1">
      <c r="L5412" s="50"/>
      <c r="M5412" s="50"/>
      <c r="N5412" s="50"/>
      <c r="T5412" s="50"/>
    </row>
    <row r="5413" spans="12:20" s="48" customFormat="1" hidden="1">
      <c r="L5413" s="50"/>
      <c r="M5413" s="50"/>
      <c r="N5413" s="50"/>
      <c r="T5413" s="50"/>
    </row>
    <row r="5414" spans="12:20" s="48" customFormat="1" hidden="1">
      <c r="L5414" s="50"/>
      <c r="M5414" s="50"/>
      <c r="N5414" s="50"/>
      <c r="T5414" s="50"/>
    </row>
    <row r="5415" spans="12:20" s="48" customFormat="1" hidden="1">
      <c r="L5415" s="50"/>
      <c r="M5415" s="50"/>
      <c r="N5415" s="50"/>
      <c r="T5415" s="50"/>
    </row>
    <row r="5416" spans="12:20" s="48" customFormat="1" hidden="1">
      <c r="L5416" s="50"/>
      <c r="M5416" s="50"/>
      <c r="N5416" s="50"/>
      <c r="T5416" s="50"/>
    </row>
    <row r="5417" spans="12:20" s="48" customFormat="1" hidden="1">
      <c r="L5417" s="50"/>
      <c r="M5417" s="50"/>
      <c r="N5417" s="50"/>
      <c r="T5417" s="50"/>
    </row>
    <row r="5418" spans="12:20" s="48" customFormat="1" hidden="1">
      <c r="L5418" s="50"/>
      <c r="M5418" s="50"/>
      <c r="N5418" s="50"/>
      <c r="T5418" s="50"/>
    </row>
    <row r="5419" spans="12:20" s="48" customFormat="1" hidden="1">
      <c r="L5419" s="50"/>
      <c r="M5419" s="50"/>
      <c r="N5419" s="50"/>
      <c r="T5419" s="50"/>
    </row>
    <row r="5420" spans="12:20" s="48" customFormat="1" hidden="1">
      <c r="L5420" s="50"/>
      <c r="M5420" s="50"/>
      <c r="N5420" s="50"/>
      <c r="T5420" s="50"/>
    </row>
    <row r="5421" spans="12:20" s="48" customFormat="1" hidden="1">
      <c r="L5421" s="50"/>
      <c r="M5421" s="50"/>
      <c r="N5421" s="50"/>
      <c r="T5421" s="50"/>
    </row>
    <row r="5422" spans="12:20" s="48" customFormat="1" hidden="1">
      <c r="L5422" s="50"/>
      <c r="M5422" s="50"/>
      <c r="N5422" s="50"/>
      <c r="T5422" s="50"/>
    </row>
    <row r="5423" spans="12:20" s="48" customFormat="1" hidden="1">
      <c r="L5423" s="50"/>
      <c r="M5423" s="50"/>
      <c r="N5423" s="50"/>
      <c r="T5423" s="50"/>
    </row>
    <row r="5424" spans="12:20" s="48" customFormat="1" hidden="1">
      <c r="L5424" s="50"/>
      <c r="M5424" s="50"/>
      <c r="N5424" s="50"/>
      <c r="T5424" s="50"/>
    </row>
    <row r="5425" spans="12:20" s="48" customFormat="1" hidden="1">
      <c r="L5425" s="50"/>
      <c r="M5425" s="50"/>
      <c r="N5425" s="50"/>
      <c r="T5425" s="50"/>
    </row>
    <row r="5426" spans="12:20" s="48" customFormat="1" hidden="1">
      <c r="L5426" s="50"/>
      <c r="M5426" s="50"/>
      <c r="N5426" s="50"/>
      <c r="T5426" s="50"/>
    </row>
    <row r="5427" spans="12:20" s="48" customFormat="1" hidden="1">
      <c r="L5427" s="50"/>
      <c r="M5427" s="50"/>
      <c r="N5427" s="50"/>
      <c r="T5427" s="50"/>
    </row>
    <row r="5428" spans="12:20" s="48" customFormat="1" hidden="1">
      <c r="L5428" s="50"/>
      <c r="M5428" s="50"/>
      <c r="N5428" s="50"/>
      <c r="T5428" s="50"/>
    </row>
    <row r="5429" spans="12:20" s="48" customFormat="1" hidden="1">
      <c r="L5429" s="50"/>
      <c r="M5429" s="50"/>
      <c r="N5429" s="50"/>
      <c r="T5429" s="50"/>
    </row>
    <row r="5430" spans="12:20" s="48" customFormat="1" hidden="1">
      <c r="L5430" s="50"/>
      <c r="M5430" s="50"/>
      <c r="N5430" s="50"/>
      <c r="T5430" s="50"/>
    </row>
    <row r="5431" spans="12:20" s="48" customFormat="1" hidden="1">
      <c r="L5431" s="50"/>
      <c r="M5431" s="50"/>
      <c r="N5431" s="50"/>
      <c r="T5431" s="50"/>
    </row>
    <row r="5432" spans="12:20" s="48" customFormat="1" hidden="1">
      <c r="L5432" s="50"/>
      <c r="M5432" s="50"/>
      <c r="N5432" s="50"/>
      <c r="T5432" s="50"/>
    </row>
    <row r="5433" spans="12:20" s="48" customFormat="1" hidden="1">
      <c r="L5433" s="50"/>
      <c r="M5433" s="50"/>
      <c r="N5433" s="50"/>
      <c r="T5433" s="50"/>
    </row>
    <row r="5434" spans="12:20" s="48" customFormat="1" hidden="1">
      <c r="L5434" s="50"/>
      <c r="M5434" s="50"/>
      <c r="N5434" s="50"/>
      <c r="T5434" s="50"/>
    </row>
    <row r="5435" spans="12:20" s="48" customFormat="1" hidden="1">
      <c r="L5435" s="50"/>
      <c r="M5435" s="50"/>
      <c r="N5435" s="50"/>
      <c r="T5435" s="50"/>
    </row>
    <row r="5436" spans="12:20" s="48" customFormat="1" hidden="1">
      <c r="L5436" s="50"/>
      <c r="M5436" s="50"/>
      <c r="N5436" s="50"/>
      <c r="T5436" s="50"/>
    </row>
    <row r="5437" spans="12:20" s="48" customFormat="1" hidden="1">
      <c r="L5437" s="50"/>
      <c r="M5437" s="50"/>
      <c r="N5437" s="50"/>
      <c r="T5437" s="50"/>
    </row>
    <row r="5438" spans="12:20" s="48" customFormat="1" hidden="1">
      <c r="L5438" s="50"/>
      <c r="M5438" s="50"/>
      <c r="N5438" s="50"/>
      <c r="T5438" s="50"/>
    </row>
    <row r="5439" spans="12:20" s="48" customFormat="1" hidden="1">
      <c r="L5439" s="50"/>
      <c r="M5439" s="50"/>
      <c r="N5439" s="50"/>
      <c r="T5439" s="50"/>
    </row>
    <row r="5440" spans="12:20" s="48" customFormat="1" hidden="1">
      <c r="L5440" s="50"/>
      <c r="M5440" s="50"/>
      <c r="N5440" s="50"/>
      <c r="T5440" s="50"/>
    </row>
    <row r="5441" spans="12:20" s="48" customFormat="1" hidden="1">
      <c r="L5441" s="50"/>
      <c r="M5441" s="50"/>
      <c r="N5441" s="50"/>
      <c r="T5441" s="50"/>
    </row>
    <row r="5442" spans="12:20" s="48" customFormat="1" hidden="1">
      <c r="L5442" s="50"/>
      <c r="M5442" s="50"/>
      <c r="N5442" s="50"/>
      <c r="T5442" s="50"/>
    </row>
    <row r="5443" spans="12:20" s="48" customFormat="1" hidden="1">
      <c r="L5443" s="50"/>
      <c r="M5443" s="50"/>
      <c r="N5443" s="50"/>
      <c r="T5443" s="50"/>
    </row>
    <row r="5444" spans="12:20" s="48" customFormat="1" hidden="1">
      <c r="L5444" s="50"/>
      <c r="M5444" s="50"/>
      <c r="N5444" s="50"/>
      <c r="T5444" s="50"/>
    </row>
    <row r="5445" spans="12:20" s="48" customFormat="1" hidden="1">
      <c r="L5445" s="50"/>
      <c r="M5445" s="50"/>
      <c r="N5445" s="50"/>
      <c r="T5445" s="50"/>
    </row>
    <row r="5446" spans="12:20" s="48" customFormat="1" hidden="1">
      <c r="L5446" s="50"/>
      <c r="M5446" s="50"/>
      <c r="N5446" s="50"/>
      <c r="T5446" s="50"/>
    </row>
    <row r="5447" spans="12:20" s="48" customFormat="1" hidden="1">
      <c r="L5447" s="50"/>
      <c r="M5447" s="50"/>
      <c r="N5447" s="50"/>
      <c r="T5447" s="50"/>
    </row>
    <row r="5448" spans="12:20" s="48" customFormat="1" hidden="1">
      <c r="L5448" s="50"/>
      <c r="M5448" s="50"/>
      <c r="N5448" s="50"/>
      <c r="T5448" s="50"/>
    </row>
    <row r="5449" spans="12:20" s="48" customFormat="1" hidden="1">
      <c r="L5449" s="50"/>
      <c r="M5449" s="50"/>
      <c r="N5449" s="50"/>
      <c r="T5449" s="50"/>
    </row>
    <row r="5450" spans="12:20" s="48" customFormat="1" hidden="1">
      <c r="L5450" s="50"/>
      <c r="M5450" s="50"/>
      <c r="N5450" s="50"/>
      <c r="T5450" s="50"/>
    </row>
    <row r="5451" spans="12:20" s="48" customFormat="1" hidden="1">
      <c r="L5451" s="50"/>
      <c r="M5451" s="50"/>
      <c r="N5451" s="50"/>
      <c r="T5451" s="50"/>
    </row>
    <row r="5452" spans="12:20" s="48" customFormat="1" hidden="1">
      <c r="L5452" s="50"/>
      <c r="M5452" s="50"/>
      <c r="N5452" s="50"/>
      <c r="T5452" s="50"/>
    </row>
    <row r="5453" spans="12:20" s="48" customFormat="1" hidden="1">
      <c r="L5453" s="50"/>
      <c r="M5453" s="50"/>
      <c r="N5453" s="50"/>
      <c r="T5453" s="50"/>
    </row>
    <row r="5454" spans="12:20" s="48" customFormat="1" hidden="1">
      <c r="L5454" s="50"/>
      <c r="M5454" s="50"/>
      <c r="N5454" s="50"/>
      <c r="T5454" s="50"/>
    </row>
    <row r="5455" spans="12:20" s="48" customFormat="1" hidden="1">
      <c r="L5455" s="50"/>
      <c r="M5455" s="50"/>
      <c r="N5455" s="50"/>
      <c r="T5455" s="50"/>
    </row>
    <row r="5456" spans="12:20" s="48" customFormat="1" hidden="1">
      <c r="L5456" s="50"/>
      <c r="M5456" s="50"/>
      <c r="N5456" s="50"/>
      <c r="T5456" s="50"/>
    </row>
    <row r="5457" spans="12:20" s="48" customFormat="1" hidden="1">
      <c r="L5457" s="50"/>
      <c r="M5457" s="50"/>
      <c r="N5457" s="50"/>
      <c r="T5457" s="50"/>
    </row>
    <row r="5458" spans="12:20" s="48" customFormat="1" hidden="1">
      <c r="L5458" s="50"/>
      <c r="M5458" s="50"/>
      <c r="N5458" s="50"/>
      <c r="T5458" s="50"/>
    </row>
    <row r="5459" spans="12:20" s="48" customFormat="1" hidden="1">
      <c r="L5459" s="50"/>
      <c r="M5459" s="50"/>
      <c r="N5459" s="50"/>
      <c r="T5459" s="50"/>
    </row>
    <row r="5460" spans="12:20" s="48" customFormat="1" hidden="1">
      <c r="L5460" s="50"/>
      <c r="M5460" s="50"/>
      <c r="N5460" s="50"/>
      <c r="T5460" s="50"/>
    </row>
    <row r="5461" spans="12:20" s="48" customFormat="1" hidden="1">
      <c r="L5461" s="50"/>
      <c r="M5461" s="50"/>
      <c r="N5461" s="50"/>
      <c r="T5461" s="50"/>
    </row>
    <row r="5462" spans="12:20" s="48" customFormat="1" hidden="1">
      <c r="L5462" s="50"/>
      <c r="M5462" s="50"/>
      <c r="N5462" s="50"/>
      <c r="T5462" s="50"/>
    </row>
    <row r="5463" spans="12:20" s="48" customFormat="1" hidden="1">
      <c r="L5463" s="50"/>
      <c r="M5463" s="50"/>
      <c r="N5463" s="50"/>
      <c r="T5463" s="50"/>
    </row>
    <row r="5464" spans="12:20" s="48" customFormat="1" hidden="1">
      <c r="L5464" s="50"/>
      <c r="M5464" s="50"/>
      <c r="N5464" s="50"/>
      <c r="T5464" s="50"/>
    </row>
    <row r="5465" spans="12:20" s="48" customFormat="1" hidden="1">
      <c r="L5465" s="50"/>
      <c r="M5465" s="50"/>
      <c r="N5465" s="50"/>
      <c r="T5465" s="50"/>
    </row>
    <row r="5466" spans="12:20" s="48" customFormat="1" hidden="1">
      <c r="L5466" s="50"/>
      <c r="M5466" s="50"/>
      <c r="N5466" s="50"/>
      <c r="T5466" s="50"/>
    </row>
    <row r="5467" spans="12:20" s="48" customFormat="1" hidden="1">
      <c r="L5467" s="50"/>
      <c r="M5467" s="50"/>
      <c r="N5467" s="50"/>
      <c r="T5467" s="50"/>
    </row>
    <row r="5468" spans="12:20" s="48" customFormat="1" hidden="1">
      <c r="L5468" s="50"/>
      <c r="M5468" s="50"/>
      <c r="N5468" s="50"/>
      <c r="T5468" s="50"/>
    </row>
    <row r="5469" spans="12:20" s="48" customFormat="1" hidden="1">
      <c r="L5469" s="50"/>
      <c r="M5469" s="50"/>
      <c r="N5469" s="50"/>
      <c r="T5469" s="50"/>
    </row>
    <row r="5470" spans="12:20" s="48" customFormat="1" hidden="1">
      <c r="L5470" s="50"/>
      <c r="M5470" s="50"/>
      <c r="N5470" s="50"/>
      <c r="T5470" s="50"/>
    </row>
    <row r="5471" spans="12:20" s="48" customFormat="1" hidden="1">
      <c r="L5471" s="50"/>
      <c r="M5471" s="50"/>
      <c r="N5471" s="50"/>
      <c r="T5471" s="50"/>
    </row>
    <row r="5472" spans="12:20" s="48" customFormat="1" hidden="1">
      <c r="L5472" s="50"/>
      <c r="M5472" s="50"/>
      <c r="N5472" s="50"/>
      <c r="T5472" s="50"/>
    </row>
    <row r="5473" spans="12:20" s="48" customFormat="1" hidden="1">
      <c r="L5473" s="50"/>
      <c r="M5473" s="50"/>
      <c r="N5473" s="50"/>
      <c r="T5473" s="50"/>
    </row>
    <row r="5474" spans="12:20" s="48" customFormat="1" hidden="1">
      <c r="L5474" s="50"/>
      <c r="M5474" s="50"/>
      <c r="N5474" s="50"/>
      <c r="T5474" s="50"/>
    </row>
    <row r="5475" spans="12:20" s="48" customFormat="1" hidden="1">
      <c r="L5475" s="50"/>
      <c r="M5475" s="50"/>
      <c r="N5475" s="50"/>
      <c r="T5475" s="50"/>
    </row>
    <row r="5476" spans="12:20" s="48" customFormat="1" hidden="1">
      <c r="L5476" s="50"/>
      <c r="M5476" s="50"/>
      <c r="N5476" s="50"/>
      <c r="T5476" s="50"/>
    </row>
    <row r="5477" spans="12:20" s="48" customFormat="1" hidden="1">
      <c r="L5477" s="50"/>
      <c r="M5477" s="50"/>
      <c r="N5477" s="50"/>
      <c r="T5477" s="50"/>
    </row>
    <row r="5478" spans="12:20" s="48" customFormat="1" hidden="1">
      <c r="L5478" s="50"/>
      <c r="M5478" s="50"/>
      <c r="N5478" s="50"/>
      <c r="T5478" s="50"/>
    </row>
    <row r="5479" spans="12:20" s="48" customFormat="1" hidden="1">
      <c r="L5479" s="50"/>
      <c r="M5479" s="50"/>
      <c r="N5479" s="50"/>
      <c r="T5479" s="50"/>
    </row>
    <row r="5480" spans="12:20" s="48" customFormat="1" hidden="1">
      <c r="L5480" s="50"/>
      <c r="M5480" s="50"/>
      <c r="N5480" s="50"/>
      <c r="T5480" s="50"/>
    </row>
    <row r="5481" spans="12:20" s="48" customFormat="1" hidden="1">
      <c r="L5481" s="50"/>
      <c r="M5481" s="50"/>
      <c r="N5481" s="50"/>
      <c r="T5481" s="50"/>
    </row>
    <row r="5482" spans="12:20" s="48" customFormat="1" hidden="1">
      <c r="L5482" s="50"/>
      <c r="M5482" s="50"/>
      <c r="N5482" s="50"/>
      <c r="T5482" s="50"/>
    </row>
    <row r="5483" spans="12:20" s="48" customFormat="1" hidden="1">
      <c r="L5483" s="50"/>
      <c r="M5483" s="50"/>
      <c r="N5483" s="50"/>
      <c r="T5483" s="50"/>
    </row>
    <row r="5484" spans="12:20" s="48" customFormat="1" hidden="1">
      <c r="L5484" s="50"/>
      <c r="M5484" s="50"/>
      <c r="N5484" s="50"/>
      <c r="T5484" s="50"/>
    </row>
    <row r="5485" spans="12:20" s="48" customFormat="1" hidden="1">
      <c r="L5485" s="50"/>
      <c r="M5485" s="50"/>
      <c r="N5485" s="50"/>
      <c r="T5485" s="50"/>
    </row>
    <row r="5486" spans="12:20" s="48" customFormat="1" hidden="1">
      <c r="L5486" s="50"/>
      <c r="M5486" s="50"/>
      <c r="N5486" s="50"/>
      <c r="T5486" s="50"/>
    </row>
    <row r="5487" spans="12:20" s="48" customFormat="1" hidden="1">
      <c r="L5487" s="50"/>
      <c r="M5487" s="50"/>
      <c r="N5487" s="50"/>
      <c r="T5487" s="50"/>
    </row>
    <row r="5488" spans="12:20" s="48" customFormat="1" hidden="1">
      <c r="L5488" s="50"/>
      <c r="M5488" s="50"/>
      <c r="N5488" s="50"/>
      <c r="T5488" s="50"/>
    </row>
    <row r="5489" spans="12:20" s="48" customFormat="1" hidden="1">
      <c r="L5489" s="50"/>
      <c r="M5489" s="50"/>
      <c r="N5489" s="50"/>
      <c r="T5489" s="50"/>
    </row>
    <row r="5490" spans="12:20" s="48" customFormat="1" hidden="1">
      <c r="L5490" s="50"/>
      <c r="M5490" s="50"/>
      <c r="N5490" s="50"/>
      <c r="T5490" s="50"/>
    </row>
    <row r="5491" spans="12:20" s="48" customFormat="1" hidden="1">
      <c r="L5491" s="50"/>
      <c r="M5491" s="50"/>
      <c r="N5491" s="50"/>
      <c r="T5491" s="50"/>
    </row>
    <row r="5492" spans="12:20" s="48" customFormat="1" hidden="1">
      <c r="L5492" s="50"/>
      <c r="M5492" s="50"/>
      <c r="N5492" s="50"/>
      <c r="T5492" s="50"/>
    </row>
    <row r="5493" spans="12:20" s="48" customFormat="1" hidden="1">
      <c r="L5493" s="50"/>
      <c r="M5493" s="50"/>
      <c r="N5493" s="50"/>
      <c r="T5493" s="50"/>
    </row>
    <row r="5494" spans="12:20" s="48" customFormat="1" hidden="1">
      <c r="L5494" s="50"/>
      <c r="M5494" s="50"/>
      <c r="N5494" s="50"/>
      <c r="T5494" s="50"/>
    </row>
    <row r="5495" spans="12:20" s="48" customFormat="1" hidden="1">
      <c r="L5495" s="50"/>
      <c r="M5495" s="50"/>
      <c r="N5495" s="50"/>
      <c r="T5495" s="50"/>
    </row>
    <row r="5496" spans="12:20" s="48" customFormat="1" hidden="1">
      <c r="L5496" s="50"/>
      <c r="M5496" s="50"/>
      <c r="N5496" s="50"/>
      <c r="T5496" s="50"/>
    </row>
    <row r="5497" spans="12:20" s="48" customFormat="1" hidden="1">
      <c r="L5497" s="50"/>
      <c r="M5497" s="50"/>
      <c r="N5497" s="50"/>
      <c r="T5497" s="50"/>
    </row>
    <row r="5498" spans="12:20" s="48" customFormat="1" hidden="1">
      <c r="L5498" s="50"/>
      <c r="M5498" s="50"/>
      <c r="N5498" s="50"/>
      <c r="T5498" s="50"/>
    </row>
    <row r="5499" spans="12:20" s="48" customFormat="1" hidden="1">
      <c r="L5499" s="50"/>
      <c r="M5499" s="50"/>
      <c r="N5499" s="50"/>
      <c r="T5499" s="50"/>
    </row>
    <row r="5500" spans="12:20" s="48" customFormat="1" hidden="1">
      <c r="L5500" s="50"/>
      <c r="M5500" s="50"/>
      <c r="N5500" s="50"/>
      <c r="T5500" s="50"/>
    </row>
    <row r="5501" spans="12:20" s="48" customFormat="1" hidden="1">
      <c r="L5501" s="50"/>
      <c r="M5501" s="50"/>
      <c r="N5501" s="50"/>
      <c r="T5501" s="50"/>
    </row>
    <row r="5502" spans="12:20" s="48" customFormat="1" hidden="1">
      <c r="L5502" s="50"/>
      <c r="M5502" s="50"/>
      <c r="N5502" s="50"/>
      <c r="T5502" s="50"/>
    </row>
    <row r="5503" spans="12:20" s="48" customFormat="1" hidden="1">
      <c r="L5503" s="50"/>
      <c r="M5503" s="50"/>
      <c r="N5503" s="50"/>
      <c r="T5503" s="50"/>
    </row>
    <row r="5504" spans="12:20" s="48" customFormat="1" hidden="1">
      <c r="L5504" s="50"/>
      <c r="M5504" s="50"/>
      <c r="N5504" s="50"/>
      <c r="T5504" s="50"/>
    </row>
    <row r="5505" spans="12:20" s="48" customFormat="1" hidden="1">
      <c r="L5505" s="50"/>
      <c r="M5505" s="50"/>
      <c r="N5505" s="50"/>
      <c r="T5505" s="50"/>
    </row>
    <row r="5506" spans="12:20" s="48" customFormat="1" hidden="1">
      <c r="L5506" s="50"/>
      <c r="M5506" s="50"/>
      <c r="N5506" s="50"/>
      <c r="T5506" s="50"/>
    </row>
    <row r="5507" spans="12:20" s="48" customFormat="1" hidden="1">
      <c r="L5507" s="50"/>
      <c r="M5507" s="50"/>
      <c r="N5507" s="50"/>
      <c r="T5507" s="50"/>
    </row>
    <row r="5508" spans="12:20" s="48" customFormat="1" hidden="1">
      <c r="L5508" s="50"/>
      <c r="M5508" s="50"/>
      <c r="N5508" s="50"/>
      <c r="T5508" s="50"/>
    </row>
    <row r="5509" spans="12:20" s="48" customFormat="1" hidden="1">
      <c r="L5509" s="50"/>
      <c r="M5509" s="50"/>
      <c r="N5509" s="50"/>
      <c r="T5509" s="50"/>
    </row>
    <row r="5510" spans="12:20" s="48" customFormat="1" hidden="1">
      <c r="L5510" s="50"/>
      <c r="M5510" s="50"/>
      <c r="N5510" s="50"/>
      <c r="T5510" s="50"/>
    </row>
    <row r="5511" spans="12:20" s="48" customFormat="1" hidden="1">
      <c r="L5511" s="50"/>
      <c r="M5511" s="50"/>
      <c r="N5511" s="50"/>
      <c r="T5511" s="50"/>
    </row>
    <row r="5512" spans="12:20" s="48" customFormat="1" hidden="1">
      <c r="L5512" s="50"/>
      <c r="M5512" s="50"/>
      <c r="N5512" s="50"/>
      <c r="T5512" s="50"/>
    </row>
    <row r="5513" spans="12:20" s="48" customFormat="1" hidden="1">
      <c r="L5513" s="50"/>
      <c r="M5513" s="50"/>
      <c r="N5513" s="50"/>
      <c r="T5513" s="50"/>
    </row>
    <row r="5514" spans="12:20" s="48" customFormat="1" hidden="1">
      <c r="L5514" s="50"/>
      <c r="M5514" s="50"/>
      <c r="N5514" s="50"/>
      <c r="T5514" s="50"/>
    </row>
    <row r="5515" spans="12:20" s="48" customFormat="1" hidden="1">
      <c r="L5515" s="50"/>
      <c r="M5515" s="50"/>
      <c r="N5515" s="50"/>
      <c r="T5515" s="50"/>
    </row>
    <row r="5516" spans="12:20" s="48" customFormat="1" hidden="1">
      <c r="L5516" s="50"/>
      <c r="M5516" s="50"/>
      <c r="N5516" s="50"/>
      <c r="T5516" s="50"/>
    </row>
    <row r="5517" spans="12:20" s="48" customFormat="1" hidden="1">
      <c r="L5517" s="50"/>
      <c r="M5517" s="50"/>
      <c r="N5517" s="50"/>
      <c r="T5517" s="50"/>
    </row>
    <row r="5518" spans="12:20" s="48" customFormat="1" hidden="1">
      <c r="L5518" s="50"/>
      <c r="M5518" s="50"/>
      <c r="N5518" s="50"/>
      <c r="T5518" s="50"/>
    </row>
    <row r="5519" spans="12:20" s="48" customFormat="1" hidden="1">
      <c r="L5519" s="50"/>
      <c r="M5519" s="50"/>
      <c r="N5519" s="50"/>
      <c r="T5519" s="50"/>
    </row>
    <row r="5520" spans="12:20" s="48" customFormat="1" hidden="1">
      <c r="L5520" s="50"/>
      <c r="M5520" s="50"/>
      <c r="N5520" s="50"/>
      <c r="T5520" s="50"/>
    </row>
    <row r="5521" spans="12:20" s="48" customFormat="1" hidden="1">
      <c r="L5521" s="50"/>
      <c r="M5521" s="50"/>
      <c r="N5521" s="50"/>
      <c r="T5521" s="50"/>
    </row>
    <row r="5522" spans="12:20" s="48" customFormat="1" hidden="1">
      <c r="L5522" s="50"/>
      <c r="M5522" s="50"/>
      <c r="N5522" s="50"/>
      <c r="T5522" s="50"/>
    </row>
    <row r="5523" spans="12:20" s="48" customFormat="1" hidden="1">
      <c r="L5523" s="50"/>
      <c r="M5523" s="50"/>
      <c r="N5523" s="50"/>
      <c r="T5523" s="50"/>
    </row>
    <row r="5524" spans="12:20" s="48" customFormat="1" hidden="1">
      <c r="L5524" s="50"/>
      <c r="M5524" s="50"/>
      <c r="N5524" s="50"/>
      <c r="T5524" s="50"/>
    </row>
    <row r="5525" spans="12:20" s="48" customFormat="1" hidden="1">
      <c r="L5525" s="50"/>
      <c r="M5525" s="50"/>
      <c r="N5525" s="50"/>
      <c r="T5525" s="50"/>
    </row>
    <row r="5526" spans="12:20" s="48" customFormat="1" hidden="1">
      <c r="L5526" s="50"/>
      <c r="M5526" s="50"/>
      <c r="N5526" s="50"/>
      <c r="T5526" s="50"/>
    </row>
    <row r="5527" spans="12:20" s="48" customFormat="1" hidden="1">
      <c r="L5527" s="50"/>
      <c r="M5527" s="50"/>
      <c r="N5527" s="50"/>
      <c r="T5527" s="50"/>
    </row>
    <row r="5528" spans="12:20" s="48" customFormat="1" hidden="1">
      <c r="L5528" s="50"/>
      <c r="M5528" s="50"/>
      <c r="N5528" s="50"/>
      <c r="T5528" s="50"/>
    </row>
    <row r="5529" spans="12:20" s="48" customFormat="1" hidden="1">
      <c r="L5529" s="50"/>
      <c r="M5529" s="50"/>
      <c r="N5529" s="50"/>
      <c r="T5529" s="50"/>
    </row>
    <row r="5530" spans="12:20" s="48" customFormat="1" hidden="1">
      <c r="L5530" s="50"/>
      <c r="M5530" s="50"/>
      <c r="N5530" s="50"/>
      <c r="T5530" s="50"/>
    </row>
    <row r="5531" spans="12:20" s="48" customFormat="1" hidden="1">
      <c r="L5531" s="50"/>
      <c r="M5531" s="50"/>
      <c r="N5531" s="50"/>
      <c r="T5531" s="50"/>
    </row>
    <row r="5532" spans="12:20" s="48" customFormat="1" hidden="1">
      <c r="L5532" s="50"/>
      <c r="M5532" s="50"/>
      <c r="N5532" s="50"/>
      <c r="T5532" s="50"/>
    </row>
    <row r="5533" spans="12:20" s="48" customFormat="1" hidden="1">
      <c r="L5533" s="50"/>
      <c r="M5533" s="50"/>
      <c r="N5533" s="50"/>
      <c r="T5533" s="50"/>
    </row>
    <row r="5534" spans="12:20" s="48" customFormat="1" hidden="1">
      <c r="L5534" s="50"/>
      <c r="M5534" s="50"/>
      <c r="N5534" s="50"/>
      <c r="T5534" s="50"/>
    </row>
    <row r="5535" spans="12:20" s="48" customFormat="1" hidden="1">
      <c r="L5535" s="50"/>
      <c r="M5535" s="50"/>
      <c r="N5535" s="50"/>
      <c r="T5535" s="50"/>
    </row>
    <row r="5536" spans="12:20" s="48" customFormat="1" hidden="1">
      <c r="L5536" s="50"/>
      <c r="M5536" s="50"/>
      <c r="N5536" s="50"/>
      <c r="T5536" s="50"/>
    </row>
    <row r="5537" spans="12:20" s="48" customFormat="1" hidden="1">
      <c r="L5537" s="50"/>
      <c r="M5537" s="50"/>
      <c r="N5537" s="50"/>
      <c r="T5537" s="50"/>
    </row>
    <row r="5538" spans="12:20" s="48" customFormat="1" hidden="1">
      <c r="L5538" s="50"/>
      <c r="M5538" s="50"/>
      <c r="N5538" s="50"/>
      <c r="T5538" s="50"/>
    </row>
    <row r="5539" spans="12:20" s="48" customFormat="1" hidden="1">
      <c r="L5539" s="50"/>
      <c r="M5539" s="50"/>
      <c r="N5539" s="50"/>
      <c r="T5539" s="50"/>
    </row>
    <row r="5540" spans="12:20" s="48" customFormat="1" hidden="1">
      <c r="L5540" s="50"/>
      <c r="M5540" s="50"/>
      <c r="N5540" s="50"/>
      <c r="T5540" s="50"/>
    </row>
    <row r="5541" spans="12:20" s="48" customFormat="1" hidden="1">
      <c r="L5541" s="50"/>
      <c r="M5541" s="50"/>
      <c r="N5541" s="50"/>
      <c r="T5541" s="50"/>
    </row>
    <row r="5542" spans="12:20" s="48" customFormat="1" hidden="1">
      <c r="L5542" s="50"/>
      <c r="M5542" s="50"/>
      <c r="N5542" s="50"/>
      <c r="T5542" s="50"/>
    </row>
    <row r="5543" spans="12:20" s="48" customFormat="1" hidden="1">
      <c r="L5543" s="50"/>
      <c r="M5543" s="50"/>
      <c r="N5543" s="50"/>
      <c r="T5543" s="50"/>
    </row>
    <row r="5544" spans="12:20" s="48" customFormat="1" hidden="1">
      <c r="L5544" s="50"/>
      <c r="M5544" s="50"/>
      <c r="N5544" s="50"/>
      <c r="T5544" s="50"/>
    </row>
    <row r="5545" spans="12:20" s="48" customFormat="1" hidden="1">
      <c r="L5545" s="50"/>
      <c r="M5545" s="50"/>
      <c r="N5545" s="50"/>
      <c r="T5545" s="50"/>
    </row>
    <row r="5546" spans="12:20" s="48" customFormat="1" hidden="1">
      <c r="L5546" s="50"/>
      <c r="M5546" s="50"/>
      <c r="N5546" s="50"/>
      <c r="T5546" s="50"/>
    </row>
    <row r="5547" spans="12:20" s="48" customFormat="1" hidden="1">
      <c r="L5547" s="50"/>
      <c r="M5547" s="50"/>
      <c r="N5547" s="50"/>
      <c r="T5547" s="50"/>
    </row>
    <row r="5548" spans="12:20" s="48" customFormat="1" hidden="1">
      <c r="L5548" s="50"/>
      <c r="M5548" s="50"/>
      <c r="N5548" s="50"/>
      <c r="T5548" s="50"/>
    </row>
    <row r="5549" spans="12:20" s="48" customFormat="1" hidden="1">
      <c r="L5549" s="50"/>
      <c r="M5549" s="50"/>
      <c r="N5549" s="50"/>
      <c r="T5549" s="50"/>
    </row>
    <row r="5550" spans="12:20" s="48" customFormat="1" hidden="1">
      <c r="L5550" s="50"/>
      <c r="M5550" s="50"/>
      <c r="N5550" s="50"/>
      <c r="T5550" s="50"/>
    </row>
    <row r="5551" spans="12:20" s="48" customFormat="1" hidden="1">
      <c r="L5551" s="50"/>
      <c r="M5551" s="50"/>
      <c r="N5551" s="50"/>
      <c r="T5551" s="50"/>
    </row>
    <row r="5552" spans="12:20" s="48" customFormat="1" hidden="1">
      <c r="L5552" s="50"/>
      <c r="M5552" s="50"/>
      <c r="N5552" s="50"/>
      <c r="T5552" s="50"/>
    </row>
    <row r="5553" spans="12:20" s="48" customFormat="1" hidden="1">
      <c r="L5553" s="50"/>
      <c r="M5553" s="50"/>
      <c r="N5553" s="50"/>
      <c r="T5553" s="50"/>
    </row>
    <row r="5554" spans="12:20" s="48" customFormat="1" hidden="1">
      <c r="L5554" s="50"/>
      <c r="M5554" s="50"/>
      <c r="N5554" s="50"/>
      <c r="T5554" s="50"/>
    </row>
    <row r="5555" spans="12:20" s="48" customFormat="1" hidden="1">
      <c r="L5555" s="50"/>
      <c r="M5555" s="50"/>
      <c r="N5555" s="50"/>
      <c r="T5555" s="50"/>
    </row>
    <row r="5556" spans="12:20" s="48" customFormat="1" hidden="1">
      <c r="L5556" s="50"/>
      <c r="M5556" s="50"/>
      <c r="N5556" s="50"/>
      <c r="T5556" s="50"/>
    </row>
    <row r="5557" spans="12:20" s="48" customFormat="1" hidden="1">
      <c r="L5557" s="50"/>
      <c r="M5557" s="50"/>
      <c r="N5557" s="50"/>
      <c r="T5557" s="50"/>
    </row>
    <row r="5558" spans="12:20" s="48" customFormat="1" hidden="1">
      <c r="L5558" s="50"/>
      <c r="M5558" s="50"/>
      <c r="N5558" s="50"/>
      <c r="T5558" s="50"/>
    </row>
    <row r="5559" spans="12:20" s="48" customFormat="1" hidden="1">
      <c r="L5559" s="50"/>
      <c r="M5559" s="50"/>
      <c r="N5559" s="50"/>
      <c r="T5559" s="50"/>
    </row>
    <row r="5560" spans="12:20" s="48" customFormat="1" hidden="1">
      <c r="L5560" s="50"/>
      <c r="M5560" s="50"/>
      <c r="N5560" s="50"/>
      <c r="T5560" s="50"/>
    </row>
    <row r="5561" spans="12:20" s="48" customFormat="1" hidden="1">
      <c r="L5561" s="50"/>
      <c r="M5561" s="50"/>
      <c r="N5561" s="50"/>
      <c r="T5561" s="50"/>
    </row>
    <row r="5562" spans="12:20" s="48" customFormat="1" hidden="1">
      <c r="L5562" s="50"/>
      <c r="M5562" s="50"/>
      <c r="N5562" s="50"/>
      <c r="T5562" s="50"/>
    </row>
    <row r="5563" spans="12:20" s="48" customFormat="1" hidden="1">
      <c r="L5563" s="50"/>
      <c r="M5563" s="50"/>
      <c r="N5563" s="50"/>
      <c r="T5563" s="50"/>
    </row>
    <row r="5564" spans="12:20" s="48" customFormat="1" hidden="1">
      <c r="L5564" s="50"/>
      <c r="M5564" s="50"/>
      <c r="N5564" s="50"/>
      <c r="T5564" s="50"/>
    </row>
    <row r="5565" spans="12:20" s="48" customFormat="1" hidden="1">
      <c r="L5565" s="50"/>
      <c r="M5565" s="50"/>
      <c r="N5565" s="50"/>
      <c r="T5565" s="50"/>
    </row>
    <row r="5566" spans="12:20" s="48" customFormat="1" hidden="1">
      <c r="L5566" s="50"/>
      <c r="M5566" s="50"/>
      <c r="N5566" s="50"/>
      <c r="T5566" s="50"/>
    </row>
    <row r="5567" spans="12:20" s="48" customFormat="1" hidden="1">
      <c r="L5567" s="50"/>
      <c r="M5567" s="50"/>
      <c r="N5567" s="50"/>
      <c r="T5567" s="50"/>
    </row>
    <row r="5568" spans="12:20" s="48" customFormat="1" hidden="1">
      <c r="L5568" s="50"/>
      <c r="M5568" s="50"/>
      <c r="N5568" s="50"/>
      <c r="T5568" s="50"/>
    </row>
    <row r="5569" spans="12:20" s="48" customFormat="1" hidden="1">
      <c r="L5569" s="50"/>
      <c r="M5569" s="50"/>
      <c r="N5569" s="50"/>
      <c r="T5569" s="50"/>
    </row>
    <row r="5570" spans="12:20" s="48" customFormat="1" hidden="1">
      <c r="L5570" s="50"/>
      <c r="M5570" s="50"/>
      <c r="N5570" s="50"/>
      <c r="T5570" s="50"/>
    </row>
    <row r="5571" spans="12:20" s="48" customFormat="1" hidden="1">
      <c r="L5571" s="50"/>
      <c r="M5571" s="50"/>
      <c r="N5571" s="50"/>
      <c r="T5571" s="50"/>
    </row>
    <row r="5572" spans="12:20" s="48" customFormat="1" hidden="1">
      <c r="L5572" s="50"/>
      <c r="M5572" s="50"/>
      <c r="N5572" s="50"/>
      <c r="T5572" s="50"/>
    </row>
    <row r="5573" spans="12:20" s="48" customFormat="1" hidden="1">
      <c r="L5573" s="50"/>
      <c r="M5573" s="50"/>
      <c r="N5573" s="50"/>
      <c r="T5573" s="50"/>
    </row>
    <row r="5574" spans="12:20" s="48" customFormat="1" hidden="1">
      <c r="L5574" s="50"/>
      <c r="M5574" s="50"/>
      <c r="N5574" s="50"/>
      <c r="T5574" s="50"/>
    </row>
    <row r="5575" spans="12:20" s="48" customFormat="1" hidden="1">
      <c r="L5575" s="50"/>
      <c r="M5575" s="50"/>
      <c r="N5575" s="50"/>
      <c r="T5575" s="50"/>
    </row>
    <row r="5576" spans="12:20" s="48" customFormat="1" hidden="1">
      <c r="L5576" s="50"/>
      <c r="M5576" s="50"/>
      <c r="N5576" s="50"/>
      <c r="T5576" s="50"/>
    </row>
    <row r="5577" spans="12:20" s="48" customFormat="1" hidden="1">
      <c r="L5577" s="50"/>
      <c r="M5577" s="50"/>
      <c r="N5577" s="50"/>
      <c r="T5577" s="50"/>
    </row>
    <row r="5578" spans="12:20" s="48" customFormat="1" hidden="1">
      <c r="L5578" s="50"/>
      <c r="M5578" s="50"/>
      <c r="N5578" s="50"/>
      <c r="T5578" s="50"/>
    </row>
    <row r="5579" spans="12:20" s="48" customFormat="1" hidden="1">
      <c r="L5579" s="50"/>
      <c r="M5579" s="50"/>
      <c r="N5579" s="50"/>
      <c r="T5579" s="50"/>
    </row>
    <row r="5580" spans="12:20" s="48" customFormat="1" hidden="1">
      <c r="L5580" s="50"/>
      <c r="M5580" s="50"/>
      <c r="N5580" s="50"/>
      <c r="T5580" s="50"/>
    </row>
    <row r="5581" spans="12:20" s="48" customFormat="1" hidden="1">
      <c r="L5581" s="50"/>
      <c r="M5581" s="50"/>
      <c r="N5581" s="50"/>
      <c r="T5581" s="50"/>
    </row>
    <row r="5582" spans="12:20" s="48" customFormat="1" hidden="1">
      <c r="L5582" s="50"/>
      <c r="M5582" s="50"/>
      <c r="N5582" s="50"/>
      <c r="T5582" s="50"/>
    </row>
    <row r="5583" spans="12:20" s="48" customFormat="1" hidden="1">
      <c r="L5583" s="50"/>
      <c r="M5583" s="50"/>
      <c r="N5583" s="50"/>
      <c r="T5583" s="50"/>
    </row>
    <row r="5584" spans="12:20" s="48" customFormat="1" hidden="1">
      <c r="L5584" s="50"/>
      <c r="M5584" s="50"/>
      <c r="N5584" s="50"/>
      <c r="T5584" s="50"/>
    </row>
    <row r="5585" spans="12:20" s="48" customFormat="1" hidden="1">
      <c r="L5585" s="50"/>
      <c r="M5585" s="50"/>
      <c r="N5585" s="50"/>
      <c r="T5585" s="50"/>
    </row>
    <row r="5586" spans="12:20" s="48" customFormat="1" hidden="1">
      <c r="L5586" s="50"/>
      <c r="M5586" s="50"/>
      <c r="N5586" s="50"/>
      <c r="T5586" s="50"/>
    </row>
    <row r="5587" spans="12:20" s="48" customFormat="1" hidden="1">
      <c r="L5587" s="50"/>
      <c r="M5587" s="50"/>
      <c r="N5587" s="50"/>
      <c r="T5587" s="50"/>
    </row>
    <row r="5588" spans="12:20" s="48" customFormat="1" hidden="1">
      <c r="L5588" s="50"/>
      <c r="M5588" s="50"/>
      <c r="N5588" s="50"/>
      <c r="T5588" s="50"/>
    </row>
    <row r="5589" spans="12:20" s="48" customFormat="1" hidden="1">
      <c r="L5589" s="50"/>
      <c r="M5589" s="50"/>
      <c r="N5589" s="50"/>
      <c r="T5589" s="50"/>
    </row>
    <row r="5590" spans="12:20" s="48" customFormat="1" hidden="1">
      <c r="L5590" s="50"/>
      <c r="M5590" s="50"/>
      <c r="N5590" s="50"/>
      <c r="T5590" s="50"/>
    </row>
    <row r="5591" spans="12:20" s="48" customFormat="1" hidden="1">
      <c r="L5591" s="50"/>
      <c r="M5591" s="50"/>
      <c r="N5591" s="50"/>
      <c r="T5591" s="50"/>
    </row>
    <row r="5592" spans="12:20" s="48" customFormat="1" hidden="1">
      <c r="L5592" s="50"/>
      <c r="M5592" s="50"/>
      <c r="N5592" s="50"/>
      <c r="T5592" s="50"/>
    </row>
    <row r="5593" spans="12:20" s="48" customFormat="1" hidden="1">
      <c r="L5593" s="50"/>
      <c r="M5593" s="50"/>
      <c r="N5593" s="50"/>
      <c r="T5593" s="50"/>
    </row>
    <row r="5594" spans="12:20" s="48" customFormat="1" hidden="1">
      <c r="L5594" s="50"/>
      <c r="M5594" s="50"/>
      <c r="N5594" s="50"/>
      <c r="T5594" s="50"/>
    </row>
    <row r="5595" spans="12:20" s="48" customFormat="1" hidden="1">
      <c r="L5595" s="50"/>
      <c r="M5595" s="50"/>
      <c r="N5595" s="50"/>
      <c r="T5595" s="50"/>
    </row>
    <row r="5596" spans="12:20" s="48" customFormat="1" hidden="1">
      <c r="L5596" s="50"/>
      <c r="M5596" s="50"/>
      <c r="N5596" s="50"/>
      <c r="T5596" s="50"/>
    </row>
    <row r="5597" spans="12:20" s="48" customFormat="1" hidden="1">
      <c r="L5597" s="50"/>
      <c r="M5597" s="50"/>
      <c r="N5597" s="50"/>
      <c r="T5597" s="50"/>
    </row>
    <row r="5598" spans="12:20" s="48" customFormat="1" hidden="1">
      <c r="L5598" s="50"/>
      <c r="M5598" s="50"/>
      <c r="N5598" s="50"/>
      <c r="T5598" s="50"/>
    </row>
    <row r="5599" spans="12:20" s="48" customFormat="1" hidden="1">
      <c r="L5599" s="50"/>
      <c r="M5599" s="50"/>
      <c r="N5599" s="50"/>
      <c r="T5599" s="50"/>
    </row>
    <row r="5600" spans="12:20" s="48" customFormat="1" hidden="1">
      <c r="L5600" s="50"/>
      <c r="M5600" s="50"/>
      <c r="N5600" s="50"/>
      <c r="T5600" s="50"/>
    </row>
    <row r="5601" spans="12:20" s="48" customFormat="1" hidden="1">
      <c r="L5601" s="50"/>
      <c r="M5601" s="50"/>
      <c r="N5601" s="50"/>
      <c r="T5601" s="50"/>
    </row>
    <row r="5602" spans="12:20" s="48" customFormat="1" hidden="1">
      <c r="L5602" s="50"/>
      <c r="M5602" s="50"/>
      <c r="N5602" s="50"/>
      <c r="T5602" s="50"/>
    </row>
    <row r="5603" spans="12:20" s="48" customFormat="1" hidden="1">
      <c r="L5603" s="50"/>
      <c r="M5603" s="50"/>
      <c r="N5603" s="50"/>
      <c r="T5603" s="50"/>
    </row>
    <row r="5604" spans="12:20" s="48" customFormat="1" hidden="1">
      <c r="L5604" s="50"/>
      <c r="M5604" s="50"/>
      <c r="N5604" s="50"/>
      <c r="T5604" s="50"/>
    </row>
    <row r="5605" spans="12:20" s="48" customFormat="1" hidden="1">
      <c r="L5605" s="50"/>
      <c r="M5605" s="50"/>
      <c r="N5605" s="50"/>
      <c r="T5605" s="50"/>
    </row>
    <row r="5606" spans="12:20" s="48" customFormat="1" hidden="1">
      <c r="L5606" s="50"/>
      <c r="M5606" s="50"/>
      <c r="N5606" s="50"/>
      <c r="T5606" s="50"/>
    </row>
    <row r="5607" spans="12:20" s="48" customFormat="1" hidden="1">
      <c r="L5607" s="50"/>
      <c r="M5607" s="50"/>
      <c r="N5607" s="50"/>
      <c r="T5607" s="50"/>
    </row>
    <row r="5608" spans="12:20" s="48" customFormat="1" hidden="1">
      <c r="L5608" s="50"/>
      <c r="M5608" s="50"/>
      <c r="N5608" s="50"/>
      <c r="T5608" s="50"/>
    </row>
    <row r="5609" spans="12:20" s="48" customFormat="1" hidden="1">
      <c r="L5609" s="50"/>
      <c r="M5609" s="50"/>
      <c r="N5609" s="50"/>
      <c r="T5609" s="50"/>
    </row>
    <row r="5610" spans="12:20" s="48" customFormat="1" hidden="1">
      <c r="L5610" s="50"/>
      <c r="M5610" s="50"/>
      <c r="N5610" s="50"/>
      <c r="T5610" s="50"/>
    </row>
    <row r="5611" spans="12:20" s="48" customFormat="1" hidden="1">
      <c r="L5611" s="50"/>
      <c r="M5611" s="50"/>
      <c r="N5611" s="50"/>
      <c r="T5611" s="50"/>
    </row>
    <row r="5612" spans="12:20" s="48" customFormat="1" hidden="1">
      <c r="L5612" s="50"/>
      <c r="M5612" s="50"/>
      <c r="N5612" s="50"/>
      <c r="T5612" s="50"/>
    </row>
    <row r="5613" spans="12:20" s="48" customFormat="1" hidden="1">
      <c r="L5613" s="50"/>
      <c r="M5613" s="50"/>
      <c r="N5613" s="50"/>
      <c r="T5613" s="50"/>
    </row>
    <row r="5614" spans="12:20" s="48" customFormat="1" hidden="1">
      <c r="L5614" s="50"/>
      <c r="M5614" s="50"/>
      <c r="N5614" s="50"/>
      <c r="T5614" s="50"/>
    </row>
    <row r="5615" spans="12:20" s="48" customFormat="1" hidden="1">
      <c r="L5615" s="50"/>
      <c r="M5615" s="50"/>
      <c r="N5615" s="50"/>
      <c r="T5615" s="50"/>
    </row>
    <row r="5616" spans="12:20" s="48" customFormat="1" hidden="1">
      <c r="L5616" s="50"/>
      <c r="M5616" s="50"/>
      <c r="N5616" s="50"/>
      <c r="T5616" s="50"/>
    </row>
    <row r="5617" spans="12:20" s="48" customFormat="1" hidden="1">
      <c r="L5617" s="50"/>
      <c r="M5617" s="50"/>
      <c r="N5617" s="50"/>
      <c r="T5617" s="50"/>
    </row>
    <row r="5618" spans="12:20" s="48" customFormat="1" hidden="1">
      <c r="L5618" s="50"/>
      <c r="M5618" s="50"/>
      <c r="N5618" s="50"/>
      <c r="T5618" s="50"/>
    </row>
    <row r="5619" spans="12:20" s="48" customFormat="1" hidden="1">
      <c r="L5619" s="50"/>
      <c r="M5619" s="50"/>
      <c r="N5619" s="50"/>
      <c r="T5619" s="50"/>
    </row>
    <row r="5620" spans="12:20" s="48" customFormat="1" hidden="1">
      <c r="L5620" s="50"/>
      <c r="M5620" s="50"/>
      <c r="N5620" s="50"/>
      <c r="T5620" s="50"/>
    </row>
    <row r="5621" spans="12:20" s="48" customFormat="1" hidden="1">
      <c r="L5621" s="50"/>
      <c r="M5621" s="50"/>
      <c r="N5621" s="50"/>
      <c r="T5621" s="50"/>
    </row>
    <row r="5622" spans="12:20" s="48" customFormat="1" hidden="1">
      <c r="L5622" s="50"/>
      <c r="M5622" s="50"/>
      <c r="N5622" s="50"/>
      <c r="T5622" s="50"/>
    </row>
    <row r="5623" spans="12:20" s="48" customFormat="1" hidden="1">
      <c r="L5623" s="50"/>
      <c r="M5623" s="50"/>
      <c r="N5623" s="50"/>
      <c r="T5623" s="50"/>
    </row>
    <row r="5624" spans="12:20" s="48" customFormat="1" hidden="1">
      <c r="L5624" s="50"/>
      <c r="M5624" s="50"/>
      <c r="N5624" s="50"/>
      <c r="T5624" s="50"/>
    </row>
    <row r="5625" spans="12:20" s="48" customFormat="1" hidden="1">
      <c r="L5625" s="50"/>
      <c r="M5625" s="50"/>
      <c r="N5625" s="50"/>
      <c r="T5625" s="50"/>
    </row>
    <row r="5626" spans="12:20" s="48" customFormat="1" hidden="1">
      <c r="L5626" s="50"/>
      <c r="M5626" s="50"/>
      <c r="N5626" s="50"/>
      <c r="T5626" s="50"/>
    </row>
    <row r="5627" spans="12:20" s="48" customFormat="1" hidden="1">
      <c r="L5627" s="50"/>
      <c r="M5627" s="50"/>
      <c r="N5627" s="50"/>
      <c r="T5627" s="50"/>
    </row>
    <row r="5628" spans="12:20" s="48" customFormat="1" hidden="1">
      <c r="L5628" s="50"/>
      <c r="M5628" s="50"/>
      <c r="N5628" s="50"/>
      <c r="T5628" s="50"/>
    </row>
    <row r="5629" spans="12:20" s="48" customFormat="1" hidden="1">
      <c r="L5629" s="50"/>
      <c r="M5629" s="50"/>
      <c r="N5629" s="50"/>
      <c r="T5629" s="50"/>
    </row>
    <row r="5630" spans="12:20" s="48" customFormat="1" hidden="1">
      <c r="L5630" s="50"/>
      <c r="M5630" s="50"/>
      <c r="N5630" s="50"/>
      <c r="T5630" s="50"/>
    </row>
    <row r="5631" spans="12:20" s="48" customFormat="1" hidden="1">
      <c r="L5631" s="50"/>
      <c r="M5631" s="50"/>
      <c r="N5631" s="50"/>
      <c r="T5631" s="50"/>
    </row>
    <row r="5632" spans="12:20" s="48" customFormat="1" hidden="1">
      <c r="L5632" s="50"/>
      <c r="M5632" s="50"/>
      <c r="N5632" s="50"/>
      <c r="T5632" s="50"/>
    </row>
    <row r="5633" spans="12:20" s="48" customFormat="1" hidden="1">
      <c r="L5633" s="50"/>
      <c r="M5633" s="50"/>
      <c r="N5633" s="50"/>
      <c r="T5633" s="50"/>
    </row>
    <row r="5634" spans="12:20" s="48" customFormat="1" hidden="1">
      <c r="L5634" s="50"/>
      <c r="M5634" s="50"/>
      <c r="N5634" s="50"/>
      <c r="T5634" s="50"/>
    </row>
    <row r="5635" spans="12:20" s="48" customFormat="1" hidden="1">
      <c r="L5635" s="50"/>
      <c r="M5635" s="50"/>
      <c r="N5635" s="50"/>
      <c r="T5635" s="50"/>
    </row>
    <row r="5636" spans="12:20" s="48" customFormat="1" hidden="1">
      <c r="L5636" s="50"/>
      <c r="M5636" s="50"/>
      <c r="N5636" s="50"/>
      <c r="T5636" s="50"/>
    </row>
    <row r="5637" spans="12:20" s="48" customFormat="1" hidden="1">
      <c r="L5637" s="50"/>
      <c r="M5637" s="50"/>
      <c r="N5637" s="50"/>
      <c r="T5637" s="50"/>
    </row>
    <row r="5638" spans="12:20" s="48" customFormat="1" hidden="1">
      <c r="L5638" s="50"/>
      <c r="M5638" s="50"/>
      <c r="N5638" s="50"/>
      <c r="T5638" s="50"/>
    </row>
    <row r="5639" spans="12:20" s="48" customFormat="1" hidden="1">
      <c r="L5639" s="50"/>
      <c r="M5639" s="50"/>
      <c r="N5639" s="50"/>
      <c r="T5639" s="50"/>
    </row>
    <row r="5640" spans="12:20" s="48" customFormat="1" hidden="1">
      <c r="L5640" s="50"/>
      <c r="M5640" s="50"/>
      <c r="N5640" s="50"/>
      <c r="T5640" s="50"/>
    </row>
    <row r="5641" spans="12:20" s="48" customFormat="1" hidden="1">
      <c r="L5641" s="50"/>
      <c r="M5641" s="50"/>
      <c r="N5641" s="50"/>
      <c r="T5641" s="50"/>
    </row>
    <row r="5642" spans="12:20" s="48" customFormat="1" hidden="1">
      <c r="L5642" s="50"/>
      <c r="M5642" s="50"/>
      <c r="N5642" s="50"/>
      <c r="T5642" s="50"/>
    </row>
    <row r="5643" spans="12:20" s="48" customFormat="1" hidden="1">
      <c r="L5643" s="50"/>
      <c r="M5643" s="50"/>
      <c r="N5643" s="50"/>
      <c r="T5643" s="50"/>
    </row>
    <row r="5644" spans="12:20" s="48" customFormat="1" hidden="1">
      <c r="L5644" s="50"/>
      <c r="M5644" s="50"/>
      <c r="N5644" s="50"/>
      <c r="T5644" s="50"/>
    </row>
    <row r="5645" spans="12:20" s="48" customFormat="1" hidden="1">
      <c r="L5645" s="50"/>
      <c r="M5645" s="50"/>
      <c r="N5645" s="50"/>
      <c r="T5645" s="50"/>
    </row>
    <row r="5646" spans="12:20" s="48" customFormat="1" hidden="1">
      <c r="L5646" s="50"/>
      <c r="M5646" s="50"/>
      <c r="N5646" s="50"/>
      <c r="T5646" s="50"/>
    </row>
    <row r="5647" spans="12:20" s="48" customFormat="1" hidden="1">
      <c r="L5647" s="50"/>
      <c r="M5647" s="50"/>
      <c r="N5647" s="50"/>
      <c r="T5647" s="50"/>
    </row>
    <row r="5648" spans="12:20" s="48" customFormat="1" hidden="1">
      <c r="L5648" s="50"/>
      <c r="M5648" s="50"/>
      <c r="N5648" s="50"/>
      <c r="T5648" s="50"/>
    </row>
    <row r="5649" spans="12:20" s="48" customFormat="1" hidden="1">
      <c r="L5649" s="50"/>
      <c r="M5649" s="50"/>
      <c r="N5649" s="50"/>
      <c r="T5649" s="50"/>
    </row>
    <row r="5650" spans="12:20" s="48" customFormat="1" hidden="1">
      <c r="L5650" s="50"/>
      <c r="M5650" s="50"/>
      <c r="N5650" s="50"/>
      <c r="T5650" s="50"/>
    </row>
    <row r="5651" spans="12:20" s="48" customFormat="1" hidden="1">
      <c r="L5651" s="50"/>
      <c r="M5651" s="50"/>
      <c r="N5651" s="50"/>
      <c r="T5651" s="50"/>
    </row>
    <row r="5652" spans="12:20" s="48" customFormat="1" hidden="1">
      <c r="L5652" s="50"/>
      <c r="M5652" s="50"/>
      <c r="N5652" s="50"/>
      <c r="T5652" s="50"/>
    </row>
    <row r="5653" spans="12:20" s="48" customFormat="1" hidden="1">
      <c r="L5653" s="50"/>
      <c r="M5653" s="50"/>
      <c r="N5653" s="50"/>
      <c r="T5653" s="50"/>
    </row>
    <row r="5654" spans="12:20" s="48" customFormat="1" hidden="1">
      <c r="L5654" s="50"/>
      <c r="M5654" s="50"/>
      <c r="N5654" s="50"/>
      <c r="T5654" s="50"/>
    </row>
    <row r="5655" spans="12:20" s="48" customFormat="1" hidden="1">
      <c r="L5655" s="50"/>
      <c r="M5655" s="50"/>
      <c r="N5655" s="50"/>
      <c r="T5655" s="50"/>
    </row>
    <row r="5656" spans="12:20" s="48" customFormat="1" hidden="1">
      <c r="L5656" s="50"/>
      <c r="M5656" s="50"/>
      <c r="N5656" s="50"/>
      <c r="T5656" s="50"/>
    </row>
    <row r="5657" spans="12:20" s="48" customFormat="1" hidden="1">
      <c r="L5657" s="50"/>
      <c r="M5657" s="50"/>
      <c r="N5657" s="50"/>
      <c r="T5657" s="50"/>
    </row>
    <row r="5658" spans="12:20" s="48" customFormat="1" hidden="1">
      <c r="L5658" s="50"/>
      <c r="M5658" s="50"/>
      <c r="N5658" s="50"/>
      <c r="T5658" s="50"/>
    </row>
    <row r="5659" spans="12:20" s="48" customFormat="1" hidden="1">
      <c r="L5659" s="50"/>
      <c r="M5659" s="50"/>
      <c r="N5659" s="50"/>
      <c r="T5659" s="50"/>
    </row>
    <row r="5660" spans="12:20" s="48" customFormat="1" hidden="1">
      <c r="L5660" s="50"/>
      <c r="M5660" s="50"/>
      <c r="N5660" s="50"/>
      <c r="T5660" s="50"/>
    </row>
    <row r="5661" spans="12:20" s="48" customFormat="1" hidden="1">
      <c r="L5661" s="50"/>
      <c r="M5661" s="50"/>
      <c r="N5661" s="50"/>
      <c r="T5661" s="50"/>
    </row>
    <row r="5662" spans="12:20" s="48" customFormat="1" hidden="1">
      <c r="L5662" s="50"/>
      <c r="M5662" s="50"/>
      <c r="N5662" s="50"/>
      <c r="T5662" s="50"/>
    </row>
    <row r="5663" spans="12:20" s="48" customFormat="1" hidden="1">
      <c r="L5663" s="50"/>
      <c r="M5663" s="50"/>
      <c r="N5663" s="50"/>
      <c r="T5663" s="50"/>
    </row>
    <row r="5664" spans="12:20" s="48" customFormat="1" hidden="1">
      <c r="L5664" s="50"/>
      <c r="M5664" s="50"/>
      <c r="N5664" s="50"/>
      <c r="T5664" s="50"/>
    </row>
    <row r="5665" spans="12:20" s="48" customFormat="1" hidden="1">
      <c r="L5665" s="50"/>
      <c r="M5665" s="50"/>
      <c r="N5665" s="50"/>
      <c r="T5665" s="50"/>
    </row>
    <row r="5666" spans="12:20" s="48" customFormat="1" hidden="1">
      <c r="L5666" s="50"/>
      <c r="M5666" s="50"/>
      <c r="N5666" s="50"/>
      <c r="T5666" s="50"/>
    </row>
    <row r="5667" spans="12:20" s="48" customFormat="1" hidden="1">
      <c r="L5667" s="50"/>
      <c r="M5667" s="50"/>
      <c r="N5667" s="50"/>
      <c r="T5667" s="50"/>
    </row>
    <row r="5668" spans="12:20" s="48" customFormat="1" hidden="1">
      <c r="L5668" s="50"/>
      <c r="M5668" s="50"/>
      <c r="N5668" s="50"/>
      <c r="T5668" s="50"/>
    </row>
    <row r="5669" spans="12:20" s="48" customFormat="1" hidden="1">
      <c r="L5669" s="50"/>
      <c r="M5669" s="50"/>
      <c r="N5669" s="50"/>
      <c r="T5669" s="50"/>
    </row>
    <row r="5670" spans="12:20" s="48" customFormat="1" hidden="1">
      <c r="L5670" s="50"/>
      <c r="M5670" s="50"/>
      <c r="N5670" s="50"/>
      <c r="T5670" s="50"/>
    </row>
    <row r="5671" spans="12:20" s="48" customFormat="1" hidden="1">
      <c r="L5671" s="50"/>
      <c r="M5671" s="50"/>
      <c r="N5671" s="50"/>
      <c r="T5671" s="50"/>
    </row>
    <row r="5672" spans="12:20" s="48" customFormat="1" hidden="1">
      <c r="L5672" s="50"/>
      <c r="M5672" s="50"/>
      <c r="N5672" s="50"/>
      <c r="T5672" s="50"/>
    </row>
    <row r="5673" spans="12:20" s="48" customFormat="1" hidden="1">
      <c r="L5673" s="50"/>
      <c r="M5673" s="50"/>
      <c r="N5673" s="50"/>
      <c r="T5673" s="50"/>
    </row>
    <row r="5674" spans="12:20" s="48" customFormat="1" hidden="1">
      <c r="L5674" s="50"/>
      <c r="M5674" s="50"/>
      <c r="N5674" s="50"/>
      <c r="T5674" s="50"/>
    </row>
    <row r="5675" spans="12:20" s="48" customFormat="1" hidden="1">
      <c r="L5675" s="50"/>
      <c r="M5675" s="50"/>
      <c r="N5675" s="50"/>
      <c r="T5675" s="50"/>
    </row>
    <row r="5676" spans="12:20" s="48" customFormat="1" hidden="1">
      <c r="L5676" s="50"/>
      <c r="M5676" s="50"/>
      <c r="N5676" s="50"/>
      <c r="T5676" s="50"/>
    </row>
    <row r="5677" spans="12:20" s="48" customFormat="1" hidden="1">
      <c r="L5677" s="50"/>
      <c r="M5677" s="50"/>
      <c r="N5677" s="50"/>
      <c r="T5677" s="50"/>
    </row>
    <row r="5678" spans="12:20" s="48" customFormat="1" hidden="1">
      <c r="L5678" s="50"/>
      <c r="M5678" s="50"/>
      <c r="N5678" s="50"/>
      <c r="T5678" s="50"/>
    </row>
    <row r="5679" spans="12:20" s="48" customFormat="1" hidden="1">
      <c r="L5679" s="50"/>
      <c r="M5679" s="50"/>
      <c r="N5679" s="50"/>
      <c r="T5679" s="50"/>
    </row>
    <row r="5680" spans="12:20" s="48" customFormat="1" hidden="1">
      <c r="L5680" s="50"/>
      <c r="M5680" s="50"/>
      <c r="N5680" s="50"/>
      <c r="T5680" s="50"/>
    </row>
    <row r="5681" spans="12:20" s="48" customFormat="1" hidden="1">
      <c r="L5681" s="50"/>
      <c r="M5681" s="50"/>
      <c r="N5681" s="50"/>
      <c r="T5681" s="50"/>
    </row>
    <row r="5682" spans="12:20" s="48" customFormat="1" hidden="1">
      <c r="L5682" s="50"/>
      <c r="M5682" s="50"/>
      <c r="N5682" s="50"/>
      <c r="T5682" s="50"/>
    </row>
    <row r="5683" spans="12:20" s="48" customFormat="1" hidden="1">
      <c r="L5683" s="50"/>
      <c r="M5683" s="50"/>
      <c r="N5683" s="50"/>
      <c r="T5683" s="50"/>
    </row>
    <row r="5684" spans="12:20" s="48" customFormat="1" hidden="1">
      <c r="L5684" s="50"/>
      <c r="M5684" s="50"/>
      <c r="N5684" s="50"/>
      <c r="T5684" s="50"/>
    </row>
    <row r="5685" spans="12:20" s="48" customFormat="1" hidden="1">
      <c r="L5685" s="50"/>
      <c r="M5685" s="50"/>
      <c r="N5685" s="50"/>
      <c r="T5685" s="50"/>
    </row>
    <row r="5686" spans="12:20" s="48" customFormat="1" hidden="1">
      <c r="L5686" s="50"/>
      <c r="M5686" s="50"/>
      <c r="N5686" s="50"/>
      <c r="T5686" s="50"/>
    </row>
    <row r="5687" spans="12:20" s="48" customFormat="1" hidden="1">
      <c r="L5687" s="50"/>
      <c r="M5687" s="50"/>
      <c r="N5687" s="50"/>
      <c r="T5687" s="50"/>
    </row>
    <row r="5688" spans="12:20" s="48" customFormat="1" hidden="1">
      <c r="L5688" s="50"/>
      <c r="M5688" s="50"/>
      <c r="N5688" s="50"/>
      <c r="T5688" s="50"/>
    </row>
    <row r="5689" spans="12:20" s="48" customFormat="1" hidden="1">
      <c r="L5689" s="50"/>
      <c r="M5689" s="50"/>
      <c r="N5689" s="50"/>
      <c r="T5689" s="50"/>
    </row>
    <row r="5690" spans="12:20" s="48" customFormat="1" hidden="1">
      <c r="L5690" s="50"/>
      <c r="M5690" s="50"/>
      <c r="N5690" s="50"/>
      <c r="T5690" s="50"/>
    </row>
    <row r="5691" spans="12:20" s="48" customFormat="1" hidden="1">
      <c r="L5691" s="50"/>
      <c r="M5691" s="50"/>
      <c r="N5691" s="50"/>
      <c r="T5691" s="50"/>
    </row>
    <row r="5692" spans="12:20" s="48" customFormat="1" hidden="1">
      <c r="L5692" s="50"/>
      <c r="M5692" s="50"/>
      <c r="N5692" s="50"/>
      <c r="T5692" s="50"/>
    </row>
    <row r="5693" spans="12:20" s="48" customFormat="1" hidden="1">
      <c r="L5693" s="50"/>
      <c r="M5693" s="50"/>
      <c r="N5693" s="50"/>
      <c r="T5693" s="50"/>
    </row>
    <row r="5694" spans="12:20" s="48" customFormat="1" hidden="1">
      <c r="L5694" s="50"/>
      <c r="M5694" s="50"/>
      <c r="N5694" s="50"/>
      <c r="T5694" s="50"/>
    </row>
    <row r="5695" spans="12:20" s="48" customFormat="1" hidden="1">
      <c r="L5695" s="50"/>
      <c r="M5695" s="50"/>
      <c r="N5695" s="50"/>
      <c r="T5695" s="50"/>
    </row>
    <row r="5696" spans="12:20" s="48" customFormat="1" hidden="1">
      <c r="L5696" s="50"/>
      <c r="M5696" s="50"/>
      <c r="N5696" s="50"/>
      <c r="T5696" s="50"/>
    </row>
    <row r="5697" spans="12:20" s="48" customFormat="1" hidden="1">
      <c r="L5697" s="50"/>
      <c r="M5697" s="50"/>
      <c r="N5697" s="50"/>
      <c r="T5697" s="50"/>
    </row>
    <row r="5698" spans="12:20" s="48" customFormat="1" hidden="1">
      <c r="L5698" s="50"/>
      <c r="M5698" s="50"/>
      <c r="N5698" s="50"/>
      <c r="T5698" s="50"/>
    </row>
    <row r="5699" spans="12:20" s="48" customFormat="1" hidden="1">
      <c r="L5699" s="50"/>
      <c r="M5699" s="50"/>
      <c r="N5699" s="50"/>
      <c r="T5699" s="50"/>
    </row>
    <row r="5700" spans="12:20" s="48" customFormat="1" hidden="1">
      <c r="L5700" s="50"/>
      <c r="M5700" s="50"/>
      <c r="N5700" s="50"/>
      <c r="T5700" s="50"/>
    </row>
    <row r="5701" spans="12:20" s="48" customFormat="1" hidden="1">
      <c r="L5701" s="50"/>
      <c r="M5701" s="50"/>
      <c r="N5701" s="50"/>
      <c r="T5701" s="50"/>
    </row>
    <row r="5702" spans="12:20" s="48" customFormat="1" hidden="1">
      <c r="L5702" s="50"/>
      <c r="M5702" s="50"/>
      <c r="N5702" s="50"/>
      <c r="T5702" s="50"/>
    </row>
    <row r="5703" spans="12:20" s="48" customFormat="1" hidden="1">
      <c r="L5703" s="50"/>
      <c r="M5703" s="50"/>
      <c r="N5703" s="50"/>
      <c r="T5703" s="50"/>
    </row>
    <row r="5704" spans="12:20" s="48" customFormat="1" hidden="1">
      <c r="L5704" s="50"/>
      <c r="M5704" s="50"/>
      <c r="N5704" s="50"/>
      <c r="T5704" s="50"/>
    </row>
    <row r="5705" spans="12:20" s="48" customFormat="1" hidden="1">
      <c r="L5705" s="50"/>
      <c r="M5705" s="50"/>
      <c r="N5705" s="50"/>
      <c r="T5705" s="50"/>
    </row>
    <row r="5706" spans="12:20" s="48" customFormat="1" hidden="1">
      <c r="L5706" s="50"/>
      <c r="M5706" s="50"/>
      <c r="N5706" s="50"/>
      <c r="T5706" s="50"/>
    </row>
    <row r="5707" spans="12:20" s="48" customFormat="1" hidden="1">
      <c r="L5707" s="50"/>
      <c r="M5707" s="50"/>
      <c r="N5707" s="50"/>
      <c r="T5707" s="50"/>
    </row>
    <row r="5708" spans="12:20" s="48" customFormat="1" hidden="1">
      <c r="L5708" s="50"/>
      <c r="M5708" s="50"/>
      <c r="N5708" s="50"/>
      <c r="T5708" s="50"/>
    </row>
    <row r="5709" spans="12:20" s="48" customFormat="1" hidden="1">
      <c r="L5709" s="50"/>
      <c r="M5709" s="50"/>
      <c r="N5709" s="50"/>
      <c r="T5709" s="50"/>
    </row>
    <row r="5710" spans="12:20" s="48" customFormat="1" hidden="1">
      <c r="L5710" s="50"/>
      <c r="M5710" s="50"/>
      <c r="N5710" s="50"/>
      <c r="T5710" s="50"/>
    </row>
    <row r="5711" spans="12:20" s="48" customFormat="1" hidden="1">
      <c r="L5711" s="50"/>
      <c r="M5711" s="50"/>
      <c r="N5711" s="50"/>
      <c r="T5711" s="50"/>
    </row>
    <row r="5712" spans="12:20" s="48" customFormat="1" hidden="1">
      <c r="L5712" s="50"/>
      <c r="M5712" s="50"/>
      <c r="N5712" s="50"/>
      <c r="T5712" s="50"/>
    </row>
    <row r="5713" spans="12:20" s="48" customFormat="1" hidden="1">
      <c r="L5713" s="50"/>
      <c r="M5713" s="50"/>
      <c r="N5713" s="50"/>
      <c r="T5713" s="50"/>
    </row>
    <row r="5714" spans="12:20" s="48" customFormat="1" hidden="1">
      <c r="L5714" s="50"/>
      <c r="M5714" s="50"/>
      <c r="N5714" s="50"/>
      <c r="T5714" s="50"/>
    </row>
    <row r="5715" spans="12:20" s="48" customFormat="1" hidden="1">
      <c r="L5715" s="50"/>
      <c r="M5715" s="50"/>
      <c r="N5715" s="50"/>
      <c r="T5715" s="50"/>
    </row>
    <row r="5716" spans="12:20" s="48" customFormat="1" hidden="1">
      <c r="L5716" s="50"/>
      <c r="M5716" s="50"/>
      <c r="N5716" s="50"/>
      <c r="T5716" s="50"/>
    </row>
    <row r="5717" spans="12:20" s="48" customFormat="1" hidden="1">
      <c r="L5717" s="50"/>
      <c r="M5717" s="50"/>
      <c r="N5717" s="50"/>
      <c r="T5717" s="50"/>
    </row>
    <row r="5718" spans="12:20" s="48" customFormat="1" hidden="1">
      <c r="L5718" s="50"/>
      <c r="M5718" s="50"/>
      <c r="N5718" s="50"/>
      <c r="T5718" s="50"/>
    </row>
    <row r="5719" spans="12:20" s="48" customFormat="1" hidden="1">
      <c r="L5719" s="50"/>
      <c r="M5719" s="50"/>
      <c r="N5719" s="50"/>
      <c r="T5719" s="50"/>
    </row>
    <row r="5720" spans="12:20" s="48" customFormat="1" hidden="1">
      <c r="L5720" s="50"/>
      <c r="M5720" s="50"/>
      <c r="N5720" s="50"/>
      <c r="T5720" s="50"/>
    </row>
    <row r="5721" spans="12:20" s="48" customFormat="1" hidden="1">
      <c r="L5721" s="50"/>
      <c r="M5721" s="50"/>
      <c r="N5721" s="50"/>
      <c r="T5721" s="50"/>
    </row>
    <row r="5722" spans="12:20" s="48" customFormat="1" hidden="1">
      <c r="L5722" s="50"/>
      <c r="M5722" s="50"/>
      <c r="N5722" s="50"/>
      <c r="T5722" s="50"/>
    </row>
    <row r="5723" spans="12:20" s="48" customFormat="1" hidden="1">
      <c r="L5723" s="50"/>
      <c r="M5723" s="50"/>
      <c r="N5723" s="50"/>
      <c r="T5723" s="50"/>
    </row>
    <row r="5724" spans="12:20" s="48" customFormat="1" hidden="1">
      <c r="L5724" s="50"/>
      <c r="M5724" s="50"/>
      <c r="N5724" s="50"/>
      <c r="T5724" s="50"/>
    </row>
    <row r="5725" spans="12:20" s="48" customFormat="1" hidden="1">
      <c r="L5725" s="50"/>
      <c r="M5725" s="50"/>
      <c r="N5725" s="50"/>
      <c r="T5725" s="50"/>
    </row>
    <row r="5726" spans="12:20" s="48" customFormat="1" hidden="1">
      <c r="L5726" s="50"/>
      <c r="M5726" s="50"/>
      <c r="N5726" s="50"/>
      <c r="T5726" s="50"/>
    </row>
    <row r="5727" spans="12:20" s="48" customFormat="1" hidden="1">
      <c r="L5727" s="50"/>
      <c r="M5727" s="50"/>
      <c r="N5727" s="50"/>
      <c r="T5727" s="50"/>
    </row>
    <row r="5728" spans="12:20" s="48" customFormat="1" hidden="1">
      <c r="L5728" s="50"/>
      <c r="M5728" s="50"/>
      <c r="N5728" s="50"/>
      <c r="T5728" s="50"/>
    </row>
    <row r="5729" spans="12:20" s="48" customFormat="1" hidden="1">
      <c r="L5729" s="50"/>
      <c r="M5729" s="50"/>
      <c r="N5729" s="50"/>
      <c r="T5729" s="50"/>
    </row>
    <row r="5730" spans="12:20" s="48" customFormat="1" hidden="1">
      <c r="L5730" s="50"/>
      <c r="M5730" s="50"/>
      <c r="N5730" s="50"/>
      <c r="T5730" s="50"/>
    </row>
    <row r="5731" spans="12:20" s="48" customFormat="1" hidden="1">
      <c r="L5731" s="50"/>
      <c r="M5731" s="50"/>
      <c r="N5731" s="50"/>
      <c r="T5731" s="50"/>
    </row>
    <row r="5732" spans="12:20" s="48" customFormat="1" hidden="1">
      <c r="L5732" s="50"/>
      <c r="M5732" s="50"/>
      <c r="N5732" s="50"/>
      <c r="T5732" s="50"/>
    </row>
    <row r="5733" spans="12:20" s="48" customFormat="1" hidden="1">
      <c r="L5733" s="50"/>
      <c r="M5733" s="50"/>
      <c r="N5733" s="50"/>
      <c r="T5733" s="50"/>
    </row>
    <row r="5734" spans="12:20" s="48" customFormat="1" hidden="1">
      <c r="L5734" s="50"/>
      <c r="M5734" s="50"/>
      <c r="N5734" s="50"/>
      <c r="T5734" s="50"/>
    </row>
    <row r="5735" spans="12:20" s="48" customFormat="1" hidden="1">
      <c r="L5735" s="50"/>
      <c r="M5735" s="50"/>
      <c r="N5735" s="50"/>
      <c r="T5735" s="50"/>
    </row>
    <row r="5736" spans="12:20" s="48" customFormat="1" hidden="1">
      <c r="L5736" s="50"/>
      <c r="M5736" s="50"/>
      <c r="N5736" s="50"/>
      <c r="T5736" s="50"/>
    </row>
    <row r="5737" spans="12:20" s="48" customFormat="1" hidden="1">
      <c r="L5737" s="50"/>
      <c r="M5737" s="50"/>
      <c r="N5737" s="50"/>
      <c r="T5737" s="50"/>
    </row>
    <row r="5738" spans="12:20" s="48" customFormat="1" hidden="1">
      <c r="L5738" s="50"/>
      <c r="M5738" s="50"/>
      <c r="N5738" s="50"/>
      <c r="T5738" s="50"/>
    </row>
    <row r="5739" spans="12:20" s="48" customFormat="1" hidden="1">
      <c r="L5739" s="50"/>
      <c r="M5739" s="50"/>
      <c r="N5739" s="50"/>
      <c r="T5739" s="50"/>
    </row>
    <row r="5740" spans="12:20" s="48" customFormat="1" hidden="1">
      <c r="L5740" s="50"/>
      <c r="M5740" s="50"/>
      <c r="N5740" s="50"/>
      <c r="T5740" s="50"/>
    </row>
    <row r="5741" spans="12:20" s="48" customFormat="1" hidden="1">
      <c r="L5741" s="50"/>
      <c r="M5741" s="50"/>
      <c r="N5741" s="50"/>
      <c r="T5741" s="50"/>
    </row>
    <row r="5742" spans="12:20" s="48" customFormat="1" hidden="1">
      <c r="L5742" s="50"/>
      <c r="M5742" s="50"/>
      <c r="N5742" s="50"/>
      <c r="T5742" s="50"/>
    </row>
    <row r="5743" spans="12:20" s="48" customFormat="1" hidden="1">
      <c r="L5743" s="50"/>
      <c r="M5743" s="50"/>
      <c r="N5743" s="50"/>
      <c r="T5743" s="50"/>
    </row>
    <row r="5744" spans="12:20" s="48" customFormat="1" hidden="1">
      <c r="L5744" s="50"/>
      <c r="M5744" s="50"/>
      <c r="N5744" s="50"/>
      <c r="T5744" s="50"/>
    </row>
    <row r="5745" spans="12:20" s="48" customFormat="1" hidden="1">
      <c r="L5745" s="50"/>
      <c r="M5745" s="50"/>
      <c r="N5745" s="50"/>
      <c r="T5745" s="50"/>
    </row>
    <row r="5746" spans="12:20" s="48" customFormat="1" hidden="1">
      <c r="L5746" s="50"/>
      <c r="M5746" s="50"/>
      <c r="N5746" s="50"/>
      <c r="T5746" s="50"/>
    </row>
    <row r="5747" spans="12:20" s="48" customFormat="1" hidden="1">
      <c r="L5747" s="50"/>
      <c r="M5747" s="50"/>
      <c r="N5747" s="50"/>
      <c r="T5747" s="50"/>
    </row>
    <row r="5748" spans="12:20" s="48" customFormat="1" hidden="1">
      <c r="L5748" s="50"/>
      <c r="M5748" s="50"/>
      <c r="N5748" s="50"/>
      <c r="T5748" s="50"/>
    </row>
    <row r="5749" spans="12:20" s="48" customFormat="1" hidden="1">
      <c r="L5749" s="50"/>
      <c r="M5749" s="50"/>
      <c r="N5749" s="50"/>
      <c r="T5749" s="50"/>
    </row>
    <row r="5750" spans="12:20" s="48" customFormat="1" hidden="1">
      <c r="L5750" s="50"/>
      <c r="M5750" s="50"/>
      <c r="N5750" s="50"/>
      <c r="T5750" s="50"/>
    </row>
    <row r="5751" spans="12:20" s="48" customFormat="1" hidden="1">
      <c r="L5751" s="50"/>
      <c r="M5751" s="50"/>
      <c r="N5751" s="50"/>
      <c r="T5751" s="50"/>
    </row>
    <row r="5752" spans="12:20" s="48" customFormat="1" hidden="1">
      <c r="L5752" s="50"/>
      <c r="M5752" s="50"/>
      <c r="N5752" s="50"/>
      <c r="T5752" s="50"/>
    </row>
    <row r="5753" spans="12:20" s="48" customFormat="1" hidden="1">
      <c r="L5753" s="50"/>
      <c r="M5753" s="50"/>
      <c r="N5753" s="50"/>
      <c r="T5753" s="50"/>
    </row>
    <row r="5754" spans="12:20" s="48" customFormat="1" hidden="1">
      <c r="L5754" s="50"/>
      <c r="M5754" s="50"/>
      <c r="N5754" s="50"/>
      <c r="T5754" s="50"/>
    </row>
    <row r="5755" spans="12:20" s="48" customFormat="1" hidden="1">
      <c r="L5755" s="50"/>
      <c r="M5755" s="50"/>
      <c r="N5755" s="50"/>
      <c r="T5755" s="50"/>
    </row>
    <row r="5756" spans="12:20" s="48" customFormat="1" hidden="1">
      <c r="L5756" s="50"/>
      <c r="M5756" s="50"/>
      <c r="N5756" s="50"/>
      <c r="T5756" s="50"/>
    </row>
    <row r="5757" spans="12:20" s="48" customFormat="1" hidden="1">
      <c r="L5757" s="50"/>
      <c r="M5757" s="50"/>
      <c r="N5757" s="50"/>
      <c r="T5757" s="50"/>
    </row>
    <row r="5758" spans="12:20" s="48" customFormat="1" hidden="1">
      <c r="L5758" s="50"/>
      <c r="M5758" s="50"/>
      <c r="N5758" s="50"/>
      <c r="T5758" s="50"/>
    </row>
    <row r="5759" spans="12:20" s="48" customFormat="1" hidden="1">
      <c r="L5759" s="50"/>
      <c r="M5759" s="50"/>
      <c r="N5759" s="50"/>
      <c r="T5759" s="50"/>
    </row>
    <row r="5760" spans="12:20" s="48" customFormat="1" hidden="1">
      <c r="L5760" s="50"/>
      <c r="M5760" s="50"/>
      <c r="N5760" s="50"/>
      <c r="T5760" s="50"/>
    </row>
    <row r="5761" spans="12:20" s="48" customFormat="1" hidden="1">
      <c r="L5761" s="50"/>
      <c r="M5761" s="50"/>
      <c r="N5761" s="50"/>
      <c r="T5761" s="50"/>
    </row>
    <row r="5762" spans="12:20" s="48" customFormat="1" hidden="1">
      <c r="L5762" s="50"/>
      <c r="M5762" s="50"/>
      <c r="N5762" s="50"/>
      <c r="T5762" s="50"/>
    </row>
    <row r="5763" spans="12:20" s="48" customFormat="1" hidden="1">
      <c r="L5763" s="50"/>
      <c r="M5763" s="50"/>
      <c r="N5763" s="50"/>
      <c r="T5763" s="50"/>
    </row>
    <row r="5764" spans="12:20" s="48" customFormat="1" hidden="1">
      <c r="L5764" s="50"/>
      <c r="M5764" s="50"/>
      <c r="N5764" s="50"/>
      <c r="T5764" s="50"/>
    </row>
    <row r="5765" spans="12:20" s="48" customFormat="1" hidden="1">
      <c r="L5765" s="50"/>
      <c r="M5765" s="50"/>
      <c r="N5765" s="50"/>
      <c r="T5765" s="50"/>
    </row>
    <row r="5766" spans="12:20" s="48" customFormat="1" hidden="1">
      <c r="L5766" s="50"/>
      <c r="M5766" s="50"/>
      <c r="N5766" s="50"/>
      <c r="T5766" s="50"/>
    </row>
    <row r="5767" spans="12:20" s="48" customFormat="1" hidden="1">
      <c r="L5767" s="50"/>
      <c r="M5767" s="50"/>
      <c r="N5767" s="50"/>
      <c r="T5767" s="50"/>
    </row>
    <row r="5768" spans="12:20" s="48" customFormat="1" hidden="1">
      <c r="L5768" s="50"/>
      <c r="M5768" s="50"/>
      <c r="N5768" s="50"/>
      <c r="T5768" s="50"/>
    </row>
    <row r="5769" spans="12:20" s="48" customFormat="1" hidden="1">
      <c r="L5769" s="50"/>
      <c r="M5769" s="50"/>
      <c r="N5769" s="50"/>
      <c r="T5769" s="50"/>
    </row>
    <row r="5770" spans="12:20" s="48" customFormat="1" hidden="1">
      <c r="L5770" s="50"/>
      <c r="M5770" s="50"/>
      <c r="N5770" s="50"/>
      <c r="T5770" s="50"/>
    </row>
    <row r="5771" spans="12:20" s="48" customFormat="1" hidden="1">
      <c r="L5771" s="50"/>
      <c r="M5771" s="50"/>
      <c r="N5771" s="50"/>
      <c r="T5771" s="50"/>
    </row>
    <row r="5772" spans="12:20" s="48" customFormat="1" hidden="1">
      <c r="L5772" s="50"/>
      <c r="M5772" s="50"/>
      <c r="N5772" s="50"/>
      <c r="T5772" s="50"/>
    </row>
    <row r="5773" spans="12:20" s="48" customFormat="1" hidden="1">
      <c r="L5773" s="50"/>
      <c r="M5773" s="50"/>
      <c r="N5773" s="50"/>
      <c r="T5773" s="50"/>
    </row>
    <row r="5774" spans="12:20" s="48" customFormat="1" hidden="1">
      <c r="L5774" s="50"/>
      <c r="M5774" s="50"/>
      <c r="N5774" s="50"/>
      <c r="T5774" s="50"/>
    </row>
    <row r="5775" spans="12:20" s="48" customFormat="1" hidden="1">
      <c r="L5775" s="50"/>
      <c r="M5775" s="50"/>
      <c r="N5775" s="50"/>
      <c r="T5775" s="50"/>
    </row>
    <row r="5776" spans="12:20" s="48" customFormat="1" hidden="1">
      <c r="L5776" s="50"/>
      <c r="M5776" s="50"/>
      <c r="N5776" s="50"/>
      <c r="T5776" s="50"/>
    </row>
    <row r="5777" spans="12:20" s="48" customFormat="1" hidden="1">
      <c r="L5777" s="50"/>
      <c r="M5777" s="50"/>
      <c r="N5777" s="50"/>
      <c r="T5777" s="50"/>
    </row>
    <row r="5778" spans="12:20" s="48" customFormat="1" hidden="1">
      <c r="L5778" s="50"/>
      <c r="M5778" s="50"/>
      <c r="N5778" s="50"/>
      <c r="T5778" s="50"/>
    </row>
    <row r="5779" spans="12:20" s="48" customFormat="1" hidden="1">
      <c r="L5779" s="50"/>
      <c r="M5779" s="50"/>
      <c r="N5779" s="50"/>
      <c r="T5779" s="50"/>
    </row>
    <row r="5780" spans="12:20" s="48" customFormat="1" hidden="1">
      <c r="L5780" s="50"/>
      <c r="M5780" s="50"/>
      <c r="N5780" s="50"/>
      <c r="T5780" s="50"/>
    </row>
    <row r="5781" spans="12:20" s="48" customFormat="1" hidden="1">
      <c r="L5781" s="50"/>
      <c r="M5781" s="50"/>
      <c r="N5781" s="50"/>
      <c r="T5781" s="50"/>
    </row>
    <row r="5782" spans="12:20" s="48" customFormat="1" hidden="1">
      <c r="L5782" s="50"/>
      <c r="M5782" s="50"/>
      <c r="N5782" s="50"/>
      <c r="T5782" s="50"/>
    </row>
    <row r="5783" spans="12:20" s="48" customFormat="1" hidden="1">
      <c r="L5783" s="50"/>
      <c r="M5783" s="50"/>
      <c r="N5783" s="50"/>
      <c r="T5783" s="50"/>
    </row>
    <row r="5784" spans="12:20" s="48" customFormat="1" hidden="1">
      <c r="L5784" s="50"/>
      <c r="M5784" s="50"/>
      <c r="N5784" s="50"/>
      <c r="T5784" s="50"/>
    </row>
    <row r="5785" spans="12:20" s="48" customFormat="1" hidden="1">
      <c r="L5785" s="50"/>
      <c r="M5785" s="50"/>
      <c r="N5785" s="50"/>
      <c r="T5785" s="50"/>
    </row>
    <row r="5786" spans="12:20" s="48" customFormat="1" hidden="1">
      <c r="L5786" s="50"/>
      <c r="M5786" s="50"/>
      <c r="N5786" s="50"/>
      <c r="T5786" s="50"/>
    </row>
    <row r="5787" spans="12:20" s="48" customFormat="1" hidden="1">
      <c r="L5787" s="50"/>
      <c r="M5787" s="50"/>
      <c r="N5787" s="50"/>
      <c r="T5787" s="50"/>
    </row>
    <row r="5788" spans="12:20" s="48" customFormat="1" hidden="1">
      <c r="L5788" s="50"/>
      <c r="M5788" s="50"/>
      <c r="N5788" s="50"/>
      <c r="T5788" s="50"/>
    </row>
    <row r="5789" spans="12:20" s="48" customFormat="1" hidden="1">
      <c r="L5789" s="50"/>
      <c r="M5789" s="50"/>
      <c r="N5789" s="50"/>
      <c r="T5789" s="50"/>
    </row>
    <row r="5790" spans="12:20" s="48" customFormat="1" hidden="1">
      <c r="L5790" s="50"/>
      <c r="M5790" s="50"/>
      <c r="N5790" s="50"/>
      <c r="T5790" s="50"/>
    </row>
    <row r="5791" spans="12:20" s="48" customFormat="1" hidden="1">
      <c r="L5791" s="50"/>
      <c r="M5791" s="50"/>
      <c r="N5791" s="50"/>
      <c r="T5791" s="50"/>
    </row>
    <row r="5792" spans="12:20" s="48" customFormat="1" hidden="1">
      <c r="L5792" s="50"/>
      <c r="M5792" s="50"/>
      <c r="N5792" s="50"/>
      <c r="T5792" s="50"/>
    </row>
    <row r="5793" spans="12:20" s="48" customFormat="1" hidden="1">
      <c r="L5793" s="50"/>
      <c r="M5793" s="50"/>
      <c r="N5793" s="50"/>
      <c r="T5793" s="50"/>
    </row>
    <row r="5794" spans="12:20" s="48" customFormat="1" hidden="1">
      <c r="L5794" s="50"/>
      <c r="M5794" s="50"/>
      <c r="N5794" s="50"/>
      <c r="T5794" s="50"/>
    </row>
    <row r="5795" spans="12:20" s="48" customFormat="1" hidden="1">
      <c r="L5795" s="50"/>
      <c r="M5795" s="50"/>
      <c r="N5795" s="50"/>
      <c r="T5795" s="50"/>
    </row>
    <row r="5796" spans="12:20" s="48" customFormat="1" hidden="1">
      <c r="L5796" s="50"/>
      <c r="M5796" s="50"/>
      <c r="N5796" s="50"/>
      <c r="T5796" s="50"/>
    </row>
    <row r="5797" spans="12:20" s="48" customFormat="1" hidden="1">
      <c r="L5797" s="50"/>
      <c r="M5797" s="50"/>
      <c r="N5797" s="50"/>
      <c r="T5797" s="50"/>
    </row>
    <row r="5798" spans="12:20" s="48" customFormat="1" hidden="1">
      <c r="L5798" s="50"/>
      <c r="M5798" s="50"/>
      <c r="N5798" s="50"/>
      <c r="T5798" s="50"/>
    </row>
    <row r="5799" spans="12:20" s="48" customFormat="1" hidden="1">
      <c r="L5799" s="50"/>
      <c r="M5799" s="50"/>
      <c r="N5799" s="50"/>
      <c r="T5799" s="50"/>
    </row>
    <row r="5800" spans="12:20" s="48" customFormat="1" hidden="1">
      <c r="L5800" s="50"/>
      <c r="M5800" s="50"/>
      <c r="N5800" s="50"/>
      <c r="T5800" s="50"/>
    </row>
    <row r="5801" spans="12:20" s="48" customFormat="1" hidden="1">
      <c r="L5801" s="50"/>
      <c r="M5801" s="50"/>
      <c r="N5801" s="50"/>
      <c r="T5801" s="50"/>
    </row>
    <row r="5802" spans="12:20" s="48" customFormat="1" hidden="1">
      <c r="L5802" s="50"/>
      <c r="M5802" s="50"/>
      <c r="N5802" s="50"/>
      <c r="T5802" s="50"/>
    </row>
    <row r="5803" spans="12:20" s="48" customFormat="1" hidden="1">
      <c r="L5803" s="50"/>
      <c r="M5803" s="50"/>
      <c r="N5803" s="50"/>
      <c r="T5803" s="50"/>
    </row>
    <row r="5804" spans="12:20" s="48" customFormat="1" hidden="1">
      <c r="L5804" s="50"/>
      <c r="M5804" s="50"/>
      <c r="N5804" s="50"/>
      <c r="T5804" s="50"/>
    </row>
    <row r="5805" spans="12:20" s="48" customFormat="1" hidden="1">
      <c r="L5805" s="50"/>
      <c r="M5805" s="50"/>
      <c r="N5805" s="50"/>
      <c r="T5805" s="50"/>
    </row>
    <row r="5806" spans="12:20" s="48" customFormat="1" hidden="1">
      <c r="L5806" s="50"/>
      <c r="M5806" s="50"/>
      <c r="N5806" s="50"/>
      <c r="T5806" s="50"/>
    </row>
    <row r="5807" spans="12:20" s="48" customFormat="1" hidden="1">
      <c r="L5807" s="50"/>
      <c r="M5807" s="50"/>
      <c r="N5807" s="50"/>
      <c r="T5807" s="50"/>
    </row>
    <row r="5808" spans="12:20" s="48" customFormat="1" hidden="1">
      <c r="L5808" s="50"/>
      <c r="M5808" s="50"/>
      <c r="N5808" s="50"/>
      <c r="T5808" s="50"/>
    </row>
    <row r="5809" spans="12:20" s="48" customFormat="1" hidden="1">
      <c r="L5809" s="50"/>
      <c r="M5809" s="50"/>
      <c r="N5809" s="50"/>
      <c r="T5809" s="50"/>
    </row>
    <row r="5810" spans="12:20" s="48" customFormat="1" hidden="1">
      <c r="L5810" s="50"/>
      <c r="M5810" s="50"/>
      <c r="N5810" s="50"/>
      <c r="T5810" s="50"/>
    </row>
    <row r="5811" spans="12:20" s="48" customFormat="1" hidden="1">
      <c r="L5811" s="50"/>
      <c r="M5811" s="50"/>
      <c r="N5811" s="50"/>
      <c r="T5811" s="50"/>
    </row>
    <row r="5812" spans="12:20" s="48" customFormat="1" hidden="1">
      <c r="L5812" s="50"/>
      <c r="M5812" s="50"/>
      <c r="N5812" s="50"/>
      <c r="T5812" s="50"/>
    </row>
    <row r="5813" spans="12:20" s="48" customFormat="1" hidden="1">
      <c r="L5813" s="50"/>
      <c r="M5813" s="50"/>
      <c r="N5813" s="50"/>
      <c r="T5813" s="50"/>
    </row>
    <row r="5814" spans="12:20" s="48" customFormat="1" hidden="1">
      <c r="L5814" s="50"/>
      <c r="M5814" s="50"/>
      <c r="N5814" s="50"/>
      <c r="T5814" s="50"/>
    </row>
    <row r="5815" spans="12:20" s="48" customFormat="1" hidden="1">
      <c r="L5815" s="50"/>
      <c r="M5815" s="50"/>
      <c r="N5815" s="50"/>
      <c r="T5815" s="50"/>
    </row>
    <row r="5816" spans="12:20" s="48" customFormat="1" hidden="1">
      <c r="L5816" s="50"/>
      <c r="M5816" s="50"/>
      <c r="N5816" s="50"/>
      <c r="T5816" s="50"/>
    </row>
    <row r="5817" spans="12:20" s="48" customFormat="1" hidden="1">
      <c r="L5817" s="50"/>
      <c r="M5817" s="50"/>
      <c r="N5817" s="50"/>
      <c r="T5817" s="50"/>
    </row>
    <row r="5818" spans="12:20" s="48" customFormat="1" hidden="1">
      <c r="L5818" s="50"/>
      <c r="M5818" s="50"/>
      <c r="N5818" s="50"/>
      <c r="T5818" s="50"/>
    </row>
    <row r="5819" spans="12:20" s="48" customFormat="1" hidden="1">
      <c r="L5819" s="50"/>
      <c r="M5819" s="50"/>
      <c r="N5819" s="50"/>
      <c r="T5819" s="50"/>
    </row>
    <row r="5820" spans="12:20" s="48" customFormat="1" hidden="1">
      <c r="L5820" s="50"/>
      <c r="M5820" s="50"/>
      <c r="N5820" s="50"/>
      <c r="T5820" s="50"/>
    </row>
    <row r="5821" spans="12:20" s="48" customFormat="1" hidden="1">
      <c r="L5821" s="50"/>
      <c r="M5821" s="50"/>
      <c r="N5821" s="50"/>
      <c r="T5821" s="50"/>
    </row>
    <row r="5822" spans="12:20" s="48" customFormat="1" hidden="1">
      <c r="L5822" s="50"/>
      <c r="M5822" s="50"/>
      <c r="N5822" s="50"/>
      <c r="T5822" s="50"/>
    </row>
    <row r="5823" spans="12:20" s="48" customFormat="1" hidden="1">
      <c r="L5823" s="50"/>
      <c r="M5823" s="50"/>
      <c r="N5823" s="50"/>
      <c r="T5823" s="50"/>
    </row>
    <row r="5824" spans="12:20" s="48" customFormat="1" hidden="1">
      <c r="L5824" s="50"/>
      <c r="M5824" s="50"/>
      <c r="N5824" s="50"/>
      <c r="T5824" s="50"/>
    </row>
    <row r="5825" spans="12:20" s="48" customFormat="1" hidden="1">
      <c r="L5825" s="50"/>
      <c r="M5825" s="50"/>
      <c r="N5825" s="50"/>
      <c r="T5825" s="50"/>
    </row>
    <row r="5826" spans="12:20" s="48" customFormat="1" hidden="1">
      <c r="L5826" s="50"/>
      <c r="M5826" s="50"/>
      <c r="N5826" s="50"/>
      <c r="T5826" s="50"/>
    </row>
    <row r="5827" spans="12:20" s="48" customFormat="1" hidden="1">
      <c r="L5827" s="50"/>
      <c r="M5827" s="50"/>
      <c r="N5827" s="50"/>
      <c r="T5827" s="50"/>
    </row>
    <row r="5828" spans="12:20" s="48" customFormat="1" hidden="1">
      <c r="L5828" s="50"/>
      <c r="M5828" s="50"/>
      <c r="N5828" s="50"/>
      <c r="T5828" s="50"/>
    </row>
    <row r="5829" spans="12:20" s="48" customFormat="1" hidden="1">
      <c r="L5829" s="50"/>
      <c r="M5829" s="50"/>
      <c r="N5829" s="50"/>
      <c r="T5829" s="50"/>
    </row>
    <row r="5830" spans="12:20" s="48" customFormat="1" hidden="1">
      <c r="L5830" s="50"/>
      <c r="M5830" s="50"/>
      <c r="N5830" s="50"/>
      <c r="T5830" s="50"/>
    </row>
    <row r="5831" spans="12:20" s="48" customFormat="1" hidden="1">
      <c r="L5831" s="50"/>
      <c r="M5831" s="50"/>
      <c r="N5831" s="50"/>
      <c r="T5831" s="50"/>
    </row>
    <row r="5832" spans="12:20" s="48" customFormat="1" hidden="1">
      <c r="L5832" s="50"/>
      <c r="M5832" s="50"/>
      <c r="N5832" s="50"/>
      <c r="T5832" s="50"/>
    </row>
    <row r="5833" spans="12:20" s="48" customFormat="1" hidden="1">
      <c r="L5833" s="50"/>
      <c r="M5833" s="50"/>
      <c r="N5833" s="50"/>
      <c r="T5833" s="50"/>
    </row>
    <row r="5834" spans="12:20" s="48" customFormat="1" hidden="1">
      <c r="L5834" s="50"/>
      <c r="M5834" s="50"/>
      <c r="N5834" s="50"/>
      <c r="T5834" s="50"/>
    </row>
    <row r="5835" spans="12:20" s="48" customFormat="1" hidden="1">
      <c r="L5835" s="50"/>
      <c r="M5835" s="50"/>
      <c r="N5835" s="50"/>
      <c r="T5835" s="50"/>
    </row>
    <row r="5836" spans="12:20" s="48" customFormat="1" hidden="1">
      <c r="L5836" s="50"/>
      <c r="M5836" s="50"/>
      <c r="N5836" s="50"/>
      <c r="T5836" s="50"/>
    </row>
    <row r="5837" spans="12:20" s="48" customFormat="1" hidden="1">
      <c r="L5837" s="50"/>
      <c r="M5837" s="50"/>
      <c r="N5837" s="50"/>
      <c r="T5837" s="50"/>
    </row>
    <row r="5838" spans="12:20" s="48" customFormat="1" hidden="1">
      <c r="L5838" s="50"/>
      <c r="M5838" s="50"/>
      <c r="N5838" s="50"/>
      <c r="T5838" s="50"/>
    </row>
    <row r="5839" spans="12:20" s="48" customFormat="1" hidden="1">
      <c r="L5839" s="50"/>
      <c r="M5839" s="50"/>
      <c r="N5839" s="50"/>
      <c r="T5839" s="50"/>
    </row>
    <row r="5840" spans="12:20" s="48" customFormat="1" hidden="1">
      <c r="L5840" s="50"/>
      <c r="M5840" s="50"/>
      <c r="N5840" s="50"/>
      <c r="T5840" s="50"/>
    </row>
    <row r="5841" spans="12:20" s="48" customFormat="1" hidden="1">
      <c r="L5841" s="50"/>
      <c r="M5841" s="50"/>
      <c r="N5841" s="50"/>
      <c r="T5841" s="50"/>
    </row>
    <row r="5842" spans="12:20" s="48" customFormat="1" hidden="1">
      <c r="L5842" s="50"/>
      <c r="M5842" s="50"/>
      <c r="N5842" s="50"/>
      <c r="T5842" s="50"/>
    </row>
    <row r="5843" spans="12:20" s="48" customFormat="1" hidden="1">
      <c r="L5843" s="50"/>
      <c r="M5843" s="50"/>
      <c r="N5843" s="50"/>
      <c r="T5843" s="50"/>
    </row>
    <row r="5844" spans="12:20" s="48" customFormat="1" hidden="1">
      <c r="L5844" s="50"/>
      <c r="M5844" s="50"/>
      <c r="N5844" s="50"/>
      <c r="T5844" s="50"/>
    </row>
    <row r="5845" spans="12:20" s="48" customFormat="1" hidden="1">
      <c r="L5845" s="50"/>
      <c r="M5845" s="50"/>
      <c r="N5845" s="50"/>
      <c r="T5845" s="50"/>
    </row>
    <row r="5846" spans="12:20" s="48" customFormat="1" hidden="1">
      <c r="L5846" s="50"/>
      <c r="M5846" s="50"/>
      <c r="N5846" s="50"/>
      <c r="T5846" s="50"/>
    </row>
    <row r="5847" spans="12:20" s="48" customFormat="1" hidden="1">
      <c r="L5847" s="50"/>
      <c r="M5847" s="50"/>
      <c r="N5847" s="50"/>
      <c r="T5847" s="50"/>
    </row>
    <row r="5848" spans="12:20" s="48" customFormat="1" hidden="1">
      <c r="L5848" s="50"/>
      <c r="M5848" s="50"/>
      <c r="N5848" s="50"/>
      <c r="T5848" s="50"/>
    </row>
    <row r="5849" spans="12:20" s="48" customFormat="1" hidden="1">
      <c r="L5849" s="50"/>
      <c r="M5849" s="50"/>
      <c r="N5849" s="50"/>
      <c r="T5849" s="50"/>
    </row>
    <row r="5850" spans="12:20" s="48" customFormat="1" hidden="1">
      <c r="L5850" s="50"/>
      <c r="M5850" s="50"/>
      <c r="N5850" s="50"/>
      <c r="T5850" s="50"/>
    </row>
    <row r="5851" spans="12:20" s="48" customFormat="1" hidden="1">
      <c r="L5851" s="50"/>
      <c r="M5851" s="50"/>
      <c r="N5851" s="50"/>
      <c r="T5851" s="50"/>
    </row>
    <row r="5852" spans="12:20" s="48" customFormat="1" hidden="1">
      <c r="L5852" s="50"/>
      <c r="M5852" s="50"/>
      <c r="N5852" s="50"/>
      <c r="T5852" s="50"/>
    </row>
    <row r="5853" spans="12:20" s="48" customFormat="1" hidden="1">
      <c r="L5853" s="50"/>
      <c r="M5853" s="50"/>
      <c r="N5853" s="50"/>
      <c r="T5853" s="50"/>
    </row>
    <row r="5854" spans="12:20" s="48" customFormat="1" hidden="1">
      <c r="L5854" s="50"/>
      <c r="M5854" s="50"/>
      <c r="N5854" s="50"/>
      <c r="T5854" s="50"/>
    </row>
    <row r="5855" spans="12:20" s="48" customFormat="1" hidden="1">
      <c r="L5855" s="50"/>
      <c r="M5855" s="50"/>
      <c r="N5855" s="50"/>
      <c r="T5855" s="50"/>
    </row>
    <row r="5856" spans="12:20" s="48" customFormat="1" hidden="1">
      <c r="L5856" s="50"/>
      <c r="M5856" s="50"/>
      <c r="N5856" s="50"/>
      <c r="T5856" s="50"/>
    </row>
    <row r="5857" spans="12:20" s="48" customFormat="1" hidden="1">
      <c r="L5857" s="50"/>
      <c r="M5857" s="50"/>
      <c r="N5857" s="50"/>
      <c r="T5857" s="50"/>
    </row>
    <row r="5858" spans="12:20" s="48" customFormat="1" hidden="1">
      <c r="L5858" s="50"/>
      <c r="M5858" s="50"/>
      <c r="N5858" s="50"/>
      <c r="T5858" s="50"/>
    </row>
    <row r="5859" spans="12:20" s="48" customFormat="1" hidden="1">
      <c r="L5859" s="50"/>
      <c r="M5859" s="50"/>
      <c r="N5859" s="50"/>
      <c r="T5859" s="50"/>
    </row>
    <row r="5860" spans="12:20" s="48" customFormat="1" hidden="1">
      <c r="L5860" s="50"/>
      <c r="M5860" s="50"/>
      <c r="N5860" s="50"/>
      <c r="T5860" s="50"/>
    </row>
    <row r="5861" spans="12:20" s="48" customFormat="1" hidden="1">
      <c r="L5861" s="50"/>
      <c r="M5861" s="50"/>
      <c r="N5861" s="50"/>
      <c r="T5861" s="50"/>
    </row>
    <row r="5862" spans="12:20" s="48" customFormat="1" hidden="1">
      <c r="L5862" s="50"/>
      <c r="M5862" s="50"/>
      <c r="N5862" s="50"/>
      <c r="T5862" s="50"/>
    </row>
    <row r="5863" spans="12:20" s="48" customFormat="1" hidden="1">
      <c r="L5863" s="50"/>
      <c r="M5863" s="50"/>
      <c r="N5863" s="50"/>
      <c r="T5863" s="50"/>
    </row>
    <row r="5864" spans="12:20" s="48" customFormat="1" hidden="1">
      <c r="L5864" s="50"/>
      <c r="M5864" s="50"/>
      <c r="N5864" s="50"/>
      <c r="T5864" s="50"/>
    </row>
    <row r="5865" spans="12:20" s="48" customFormat="1" hidden="1">
      <c r="L5865" s="50"/>
      <c r="M5865" s="50"/>
      <c r="N5865" s="50"/>
      <c r="T5865" s="50"/>
    </row>
    <row r="5866" spans="12:20" s="48" customFormat="1" hidden="1">
      <c r="L5866" s="50"/>
      <c r="M5866" s="50"/>
      <c r="N5866" s="50"/>
      <c r="T5866" s="50"/>
    </row>
    <row r="5867" spans="12:20" s="48" customFormat="1" hidden="1">
      <c r="L5867" s="50"/>
      <c r="M5867" s="50"/>
      <c r="N5867" s="50"/>
      <c r="T5867" s="50"/>
    </row>
    <row r="5868" spans="12:20" s="48" customFormat="1" hidden="1">
      <c r="L5868" s="50"/>
      <c r="M5868" s="50"/>
      <c r="N5868" s="50"/>
      <c r="T5868" s="50"/>
    </row>
    <row r="5869" spans="12:20" s="48" customFormat="1" hidden="1">
      <c r="L5869" s="50"/>
      <c r="M5869" s="50"/>
      <c r="N5869" s="50"/>
      <c r="T5869" s="50"/>
    </row>
    <row r="5870" spans="12:20" s="48" customFormat="1" hidden="1">
      <c r="L5870" s="50"/>
      <c r="M5870" s="50"/>
      <c r="N5870" s="50"/>
      <c r="T5870" s="50"/>
    </row>
    <row r="5871" spans="12:20" s="48" customFormat="1" hidden="1">
      <c r="L5871" s="50"/>
      <c r="M5871" s="50"/>
      <c r="N5871" s="50"/>
      <c r="T5871" s="50"/>
    </row>
    <row r="5872" spans="12:20" s="48" customFormat="1" hidden="1">
      <c r="L5872" s="50"/>
      <c r="M5872" s="50"/>
      <c r="N5872" s="50"/>
      <c r="T5872" s="50"/>
    </row>
    <row r="5873" spans="12:20" s="48" customFormat="1" hidden="1">
      <c r="L5873" s="50"/>
      <c r="M5873" s="50"/>
      <c r="N5873" s="50"/>
      <c r="T5873" s="50"/>
    </row>
    <row r="5874" spans="12:20" s="48" customFormat="1" hidden="1">
      <c r="L5874" s="50"/>
      <c r="M5874" s="50"/>
      <c r="N5874" s="50"/>
      <c r="T5874" s="50"/>
    </row>
    <row r="5875" spans="12:20" s="48" customFormat="1" hidden="1">
      <c r="L5875" s="50"/>
      <c r="M5875" s="50"/>
      <c r="N5875" s="50"/>
      <c r="T5875" s="50"/>
    </row>
    <row r="5876" spans="12:20" s="48" customFormat="1" hidden="1">
      <c r="L5876" s="50"/>
      <c r="M5876" s="50"/>
      <c r="N5876" s="50"/>
      <c r="T5876" s="50"/>
    </row>
    <row r="5877" spans="12:20" s="48" customFormat="1" hidden="1">
      <c r="L5877" s="50"/>
      <c r="M5877" s="50"/>
      <c r="N5877" s="50"/>
      <c r="T5877" s="50"/>
    </row>
    <row r="5878" spans="12:20" s="48" customFormat="1" hidden="1">
      <c r="L5878" s="50"/>
      <c r="M5878" s="50"/>
      <c r="N5878" s="50"/>
      <c r="T5878" s="50"/>
    </row>
    <row r="5879" spans="12:20" s="48" customFormat="1" hidden="1">
      <c r="L5879" s="50"/>
      <c r="M5879" s="50"/>
      <c r="N5879" s="50"/>
      <c r="T5879" s="50"/>
    </row>
    <row r="5880" spans="12:20" s="48" customFormat="1" hidden="1">
      <c r="L5880" s="50"/>
      <c r="M5880" s="50"/>
      <c r="N5880" s="50"/>
      <c r="T5880" s="50"/>
    </row>
    <row r="5881" spans="12:20" s="48" customFormat="1" hidden="1">
      <c r="L5881" s="50"/>
      <c r="M5881" s="50"/>
      <c r="N5881" s="50"/>
      <c r="T5881" s="50"/>
    </row>
    <row r="5882" spans="12:20" s="48" customFormat="1" hidden="1">
      <c r="L5882" s="50"/>
      <c r="M5882" s="50"/>
      <c r="N5882" s="50"/>
      <c r="T5882" s="50"/>
    </row>
    <row r="5883" spans="12:20" s="48" customFormat="1" hidden="1">
      <c r="L5883" s="50"/>
      <c r="M5883" s="50"/>
      <c r="N5883" s="50"/>
      <c r="T5883" s="50"/>
    </row>
    <row r="5884" spans="12:20" s="48" customFormat="1" hidden="1">
      <c r="L5884" s="50"/>
      <c r="M5884" s="50"/>
      <c r="N5884" s="50"/>
      <c r="T5884" s="50"/>
    </row>
    <row r="5885" spans="12:20" s="48" customFormat="1" hidden="1">
      <c r="L5885" s="50"/>
      <c r="M5885" s="50"/>
      <c r="N5885" s="50"/>
      <c r="T5885" s="50"/>
    </row>
    <row r="5886" spans="12:20" s="48" customFormat="1" hidden="1">
      <c r="L5886" s="50"/>
      <c r="M5886" s="50"/>
      <c r="N5886" s="50"/>
      <c r="T5886" s="50"/>
    </row>
    <row r="5887" spans="12:20" s="48" customFormat="1" hidden="1">
      <c r="L5887" s="50"/>
      <c r="M5887" s="50"/>
      <c r="N5887" s="50"/>
      <c r="T5887" s="50"/>
    </row>
    <row r="5888" spans="12:20" s="48" customFormat="1" hidden="1">
      <c r="L5888" s="50"/>
      <c r="M5888" s="50"/>
      <c r="N5888" s="50"/>
      <c r="T5888" s="50"/>
    </row>
    <row r="5889" spans="12:20" s="48" customFormat="1" hidden="1">
      <c r="L5889" s="50"/>
      <c r="M5889" s="50"/>
      <c r="N5889" s="50"/>
      <c r="T5889" s="50"/>
    </row>
    <row r="5890" spans="12:20" s="48" customFormat="1" hidden="1">
      <c r="L5890" s="50"/>
      <c r="M5890" s="50"/>
      <c r="N5890" s="50"/>
      <c r="T5890" s="50"/>
    </row>
    <row r="5891" spans="12:20" s="48" customFormat="1" hidden="1">
      <c r="L5891" s="50"/>
      <c r="M5891" s="50"/>
      <c r="N5891" s="50"/>
      <c r="T5891" s="50"/>
    </row>
    <row r="5892" spans="12:20" s="48" customFormat="1" hidden="1">
      <c r="L5892" s="50"/>
      <c r="M5892" s="50"/>
      <c r="N5892" s="50"/>
      <c r="T5892" s="50"/>
    </row>
    <row r="5893" spans="12:20" s="48" customFormat="1" hidden="1">
      <c r="L5893" s="50"/>
      <c r="M5893" s="50"/>
      <c r="N5893" s="50"/>
      <c r="T5893" s="50"/>
    </row>
    <row r="5894" spans="12:20" s="48" customFormat="1" hidden="1">
      <c r="L5894" s="50"/>
      <c r="M5894" s="50"/>
      <c r="N5894" s="50"/>
      <c r="T5894" s="50"/>
    </row>
    <row r="5895" spans="12:20" s="48" customFormat="1" hidden="1">
      <c r="L5895" s="50"/>
      <c r="M5895" s="50"/>
      <c r="N5895" s="50"/>
      <c r="T5895" s="50"/>
    </row>
    <row r="5896" spans="12:20" s="48" customFormat="1" hidden="1">
      <c r="L5896" s="50"/>
      <c r="M5896" s="50"/>
      <c r="N5896" s="50"/>
      <c r="T5896" s="50"/>
    </row>
    <row r="5897" spans="12:20" s="48" customFormat="1" hidden="1">
      <c r="L5897" s="50"/>
      <c r="M5897" s="50"/>
      <c r="N5897" s="50"/>
      <c r="T5897" s="50"/>
    </row>
    <row r="5898" spans="12:20" s="48" customFormat="1" hidden="1">
      <c r="L5898" s="50"/>
      <c r="M5898" s="50"/>
      <c r="N5898" s="50"/>
      <c r="T5898" s="50"/>
    </row>
    <row r="5899" spans="12:20" s="48" customFormat="1" hidden="1">
      <c r="L5899" s="50"/>
      <c r="M5899" s="50"/>
      <c r="N5899" s="50"/>
      <c r="T5899" s="50"/>
    </row>
    <row r="5900" spans="12:20" s="48" customFormat="1" hidden="1">
      <c r="L5900" s="50"/>
      <c r="M5900" s="50"/>
      <c r="N5900" s="50"/>
      <c r="T5900" s="50"/>
    </row>
    <row r="5901" spans="12:20" s="48" customFormat="1" hidden="1">
      <c r="L5901" s="50"/>
      <c r="M5901" s="50"/>
      <c r="N5901" s="50"/>
      <c r="T5901" s="50"/>
    </row>
    <row r="5902" spans="12:20" s="48" customFormat="1" hidden="1">
      <c r="L5902" s="50"/>
      <c r="M5902" s="50"/>
      <c r="N5902" s="50"/>
      <c r="T5902" s="50"/>
    </row>
    <row r="5903" spans="12:20" s="48" customFormat="1" hidden="1">
      <c r="L5903" s="50"/>
      <c r="M5903" s="50"/>
      <c r="N5903" s="50"/>
      <c r="T5903" s="50"/>
    </row>
    <row r="5904" spans="12:20" s="48" customFormat="1" hidden="1">
      <c r="L5904" s="50"/>
      <c r="M5904" s="50"/>
      <c r="N5904" s="50"/>
      <c r="T5904" s="50"/>
    </row>
    <row r="5905" spans="12:20" s="48" customFormat="1" hidden="1">
      <c r="L5905" s="50"/>
      <c r="M5905" s="50"/>
      <c r="N5905" s="50"/>
      <c r="T5905" s="50"/>
    </row>
    <row r="5906" spans="12:20" s="48" customFormat="1" hidden="1">
      <c r="L5906" s="50"/>
      <c r="M5906" s="50"/>
      <c r="N5906" s="50"/>
      <c r="T5906" s="50"/>
    </row>
    <row r="5907" spans="12:20" s="48" customFormat="1" hidden="1">
      <c r="L5907" s="50"/>
      <c r="M5907" s="50"/>
      <c r="N5907" s="50"/>
      <c r="T5907" s="50"/>
    </row>
    <row r="5908" spans="12:20" s="48" customFormat="1" hidden="1">
      <c r="L5908" s="50"/>
      <c r="M5908" s="50"/>
      <c r="N5908" s="50"/>
      <c r="T5908" s="50"/>
    </row>
    <row r="5909" spans="12:20" s="48" customFormat="1" hidden="1">
      <c r="L5909" s="50"/>
      <c r="M5909" s="50"/>
      <c r="N5909" s="50"/>
      <c r="T5909" s="50"/>
    </row>
    <row r="5910" spans="12:20" s="48" customFormat="1" hidden="1">
      <c r="L5910" s="50"/>
      <c r="M5910" s="50"/>
      <c r="N5910" s="50"/>
      <c r="T5910" s="50"/>
    </row>
    <row r="5911" spans="12:20" s="48" customFormat="1" hidden="1">
      <c r="L5911" s="50"/>
      <c r="M5911" s="50"/>
      <c r="N5911" s="50"/>
      <c r="T5911" s="50"/>
    </row>
    <row r="5912" spans="12:20" s="48" customFormat="1" hidden="1">
      <c r="L5912" s="50"/>
      <c r="M5912" s="50"/>
      <c r="N5912" s="50"/>
      <c r="T5912" s="50"/>
    </row>
    <row r="5913" spans="12:20" s="48" customFormat="1" hidden="1">
      <c r="L5913" s="50"/>
      <c r="M5913" s="50"/>
      <c r="N5913" s="50"/>
      <c r="T5913" s="50"/>
    </row>
    <row r="5914" spans="12:20" s="48" customFormat="1" hidden="1">
      <c r="L5914" s="50"/>
      <c r="M5914" s="50"/>
      <c r="N5914" s="50"/>
      <c r="T5914" s="50"/>
    </row>
    <row r="5915" spans="12:20" s="48" customFormat="1" hidden="1">
      <c r="L5915" s="50"/>
      <c r="M5915" s="50"/>
      <c r="N5915" s="50"/>
      <c r="T5915" s="50"/>
    </row>
    <row r="5916" spans="12:20" s="48" customFormat="1" hidden="1">
      <c r="L5916" s="50"/>
      <c r="M5916" s="50"/>
      <c r="N5916" s="50"/>
      <c r="T5916" s="50"/>
    </row>
    <row r="5917" spans="12:20" s="48" customFormat="1" hidden="1">
      <c r="L5917" s="50"/>
      <c r="M5917" s="50"/>
      <c r="N5917" s="50"/>
      <c r="T5917" s="50"/>
    </row>
    <row r="5918" spans="12:20" s="48" customFormat="1" hidden="1">
      <c r="L5918" s="50"/>
      <c r="M5918" s="50"/>
      <c r="N5918" s="50"/>
      <c r="T5918" s="50"/>
    </row>
    <row r="5919" spans="12:20" s="48" customFormat="1" hidden="1">
      <c r="L5919" s="50"/>
      <c r="M5919" s="50"/>
      <c r="N5919" s="50"/>
      <c r="T5919" s="50"/>
    </row>
    <row r="5920" spans="12:20" s="48" customFormat="1" hidden="1">
      <c r="L5920" s="50"/>
      <c r="M5920" s="50"/>
      <c r="N5920" s="50"/>
      <c r="T5920" s="50"/>
    </row>
    <row r="5921" spans="12:20" s="48" customFormat="1" hidden="1">
      <c r="L5921" s="50"/>
      <c r="M5921" s="50"/>
      <c r="N5921" s="50"/>
      <c r="T5921" s="50"/>
    </row>
    <row r="5922" spans="12:20" s="48" customFormat="1" hidden="1">
      <c r="L5922" s="50"/>
      <c r="M5922" s="50"/>
      <c r="N5922" s="50"/>
      <c r="T5922" s="50"/>
    </row>
    <row r="5923" spans="12:20" s="48" customFormat="1" hidden="1">
      <c r="L5923" s="50"/>
      <c r="M5923" s="50"/>
      <c r="N5923" s="50"/>
      <c r="T5923" s="50"/>
    </row>
    <row r="5924" spans="12:20" s="48" customFormat="1" hidden="1">
      <c r="L5924" s="50"/>
      <c r="M5924" s="50"/>
      <c r="N5924" s="50"/>
      <c r="T5924" s="50"/>
    </row>
    <row r="5925" spans="12:20" s="48" customFormat="1" hidden="1">
      <c r="L5925" s="50"/>
      <c r="M5925" s="50"/>
      <c r="N5925" s="50"/>
      <c r="T5925" s="50"/>
    </row>
    <row r="5926" spans="12:20" s="48" customFormat="1" hidden="1">
      <c r="L5926" s="50"/>
      <c r="M5926" s="50"/>
      <c r="N5926" s="50"/>
      <c r="T5926" s="50"/>
    </row>
    <row r="5927" spans="12:20" s="48" customFormat="1" hidden="1">
      <c r="L5927" s="50"/>
      <c r="M5927" s="50"/>
      <c r="N5927" s="50"/>
      <c r="T5927" s="50"/>
    </row>
    <row r="5928" spans="12:20" s="48" customFormat="1" hidden="1">
      <c r="L5928" s="50"/>
      <c r="M5928" s="50"/>
      <c r="N5928" s="50"/>
      <c r="T5928" s="50"/>
    </row>
    <row r="5929" spans="12:20" s="48" customFormat="1" hidden="1">
      <c r="L5929" s="50"/>
      <c r="M5929" s="50"/>
      <c r="N5929" s="50"/>
      <c r="T5929" s="50"/>
    </row>
    <row r="5930" spans="12:20" s="48" customFormat="1" hidden="1">
      <c r="L5930" s="50"/>
      <c r="M5930" s="50"/>
      <c r="N5930" s="50"/>
      <c r="T5930" s="50"/>
    </row>
    <row r="5931" spans="12:20" s="48" customFormat="1" hidden="1">
      <c r="L5931" s="50"/>
      <c r="M5931" s="50"/>
      <c r="N5931" s="50"/>
      <c r="T5931" s="50"/>
    </row>
    <row r="5932" spans="12:20" s="48" customFormat="1" hidden="1">
      <c r="L5932" s="50"/>
      <c r="M5932" s="50"/>
      <c r="N5932" s="50"/>
      <c r="T5932" s="50"/>
    </row>
    <row r="5933" spans="12:20" s="48" customFormat="1" hidden="1">
      <c r="L5933" s="50"/>
      <c r="M5933" s="50"/>
      <c r="N5933" s="50"/>
      <c r="T5933" s="50"/>
    </row>
    <row r="5934" spans="12:20" s="48" customFormat="1" hidden="1">
      <c r="L5934" s="50"/>
      <c r="M5934" s="50"/>
      <c r="N5934" s="50"/>
      <c r="T5934" s="50"/>
    </row>
    <row r="5935" spans="12:20" s="48" customFormat="1" hidden="1">
      <c r="L5935" s="50"/>
      <c r="M5935" s="50"/>
      <c r="N5935" s="50"/>
      <c r="T5935" s="50"/>
    </row>
    <row r="5936" spans="12:20" s="48" customFormat="1" hidden="1">
      <c r="L5936" s="50"/>
      <c r="M5936" s="50"/>
      <c r="N5936" s="50"/>
      <c r="T5936" s="50"/>
    </row>
    <row r="5937" spans="12:20" s="48" customFormat="1" hidden="1">
      <c r="L5937" s="50"/>
      <c r="M5937" s="50"/>
      <c r="N5937" s="50"/>
      <c r="T5937" s="50"/>
    </row>
    <row r="5938" spans="12:20" s="48" customFormat="1" hidden="1">
      <c r="L5938" s="50"/>
      <c r="M5938" s="50"/>
      <c r="N5938" s="50"/>
      <c r="T5938" s="50"/>
    </row>
    <row r="5939" spans="12:20" s="48" customFormat="1" hidden="1">
      <c r="L5939" s="50"/>
      <c r="M5939" s="50"/>
      <c r="N5939" s="50"/>
      <c r="T5939" s="50"/>
    </row>
    <row r="5940" spans="12:20" s="48" customFormat="1" hidden="1">
      <c r="L5940" s="50"/>
      <c r="M5940" s="50"/>
      <c r="N5940" s="50"/>
      <c r="T5940" s="50"/>
    </row>
    <row r="5941" spans="12:20" s="48" customFormat="1" hidden="1">
      <c r="L5941" s="50"/>
      <c r="M5941" s="50"/>
      <c r="N5941" s="50"/>
      <c r="T5941" s="50"/>
    </row>
    <row r="5942" spans="12:20" s="48" customFormat="1" hidden="1">
      <c r="L5942" s="50"/>
      <c r="M5942" s="50"/>
      <c r="N5942" s="50"/>
      <c r="T5942" s="50"/>
    </row>
    <row r="5943" spans="12:20" s="48" customFormat="1" hidden="1">
      <c r="L5943" s="50"/>
      <c r="M5943" s="50"/>
      <c r="N5943" s="50"/>
      <c r="T5943" s="50"/>
    </row>
    <row r="5944" spans="12:20" s="48" customFormat="1" hidden="1">
      <c r="L5944" s="50"/>
      <c r="M5944" s="50"/>
      <c r="N5944" s="50"/>
      <c r="T5944" s="50"/>
    </row>
    <row r="5945" spans="12:20" s="48" customFormat="1" hidden="1">
      <c r="L5945" s="50"/>
      <c r="M5945" s="50"/>
      <c r="N5945" s="50"/>
      <c r="T5945" s="50"/>
    </row>
    <row r="5946" spans="12:20" s="48" customFormat="1" hidden="1">
      <c r="L5946" s="50"/>
      <c r="M5946" s="50"/>
      <c r="N5946" s="50"/>
      <c r="T5946" s="50"/>
    </row>
    <row r="5947" spans="12:20" s="48" customFormat="1" hidden="1">
      <c r="L5947" s="50"/>
      <c r="M5947" s="50"/>
      <c r="N5947" s="50"/>
      <c r="T5947" s="50"/>
    </row>
    <row r="5948" spans="12:20" s="48" customFormat="1" hidden="1">
      <c r="L5948" s="50"/>
      <c r="M5948" s="50"/>
      <c r="N5948" s="50"/>
      <c r="T5948" s="50"/>
    </row>
    <row r="5949" spans="12:20" s="48" customFormat="1" hidden="1">
      <c r="L5949" s="50"/>
      <c r="M5949" s="50"/>
      <c r="N5949" s="50"/>
      <c r="T5949" s="50"/>
    </row>
    <row r="5950" spans="12:20" s="48" customFormat="1" hidden="1">
      <c r="L5950" s="50"/>
      <c r="M5950" s="50"/>
      <c r="N5950" s="50"/>
      <c r="T5950" s="50"/>
    </row>
    <row r="5951" spans="12:20" s="48" customFormat="1" hidden="1">
      <c r="L5951" s="50"/>
      <c r="M5951" s="50"/>
      <c r="N5951" s="50"/>
      <c r="T5951" s="50"/>
    </row>
    <row r="5952" spans="12:20" s="48" customFormat="1" hidden="1">
      <c r="L5952" s="50"/>
      <c r="M5952" s="50"/>
      <c r="N5952" s="50"/>
      <c r="T5952" s="50"/>
    </row>
    <row r="5953" spans="12:20" s="48" customFormat="1" hidden="1">
      <c r="L5953" s="50"/>
      <c r="M5953" s="50"/>
      <c r="N5953" s="50"/>
      <c r="T5953" s="50"/>
    </row>
    <row r="5954" spans="12:20" s="48" customFormat="1" hidden="1">
      <c r="L5954" s="50"/>
      <c r="M5954" s="50"/>
      <c r="N5954" s="50"/>
      <c r="T5954" s="50"/>
    </row>
    <row r="5955" spans="12:20" s="48" customFormat="1" hidden="1">
      <c r="L5955" s="50"/>
      <c r="M5955" s="50"/>
      <c r="N5955" s="50"/>
      <c r="T5955" s="50"/>
    </row>
    <row r="5956" spans="12:20" s="48" customFormat="1" hidden="1">
      <c r="L5956" s="50"/>
      <c r="M5956" s="50"/>
      <c r="N5956" s="50"/>
      <c r="T5956" s="50"/>
    </row>
    <row r="5957" spans="12:20" s="48" customFormat="1" hidden="1">
      <c r="L5957" s="50"/>
      <c r="M5957" s="50"/>
      <c r="N5957" s="50"/>
      <c r="T5957" s="50"/>
    </row>
    <row r="5958" spans="12:20" s="48" customFormat="1" hidden="1">
      <c r="L5958" s="50"/>
      <c r="M5958" s="50"/>
      <c r="N5958" s="50"/>
      <c r="T5958" s="50"/>
    </row>
    <row r="5959" spans="12:20" s="48" customFormat="1" hidden="1">
      <c r="L5959" s="50"/>
      <c r="M5959" s="50"/>
      <c r="N5959" s="50"/>
      <c r="T5959" s="50"/>
    </row>
    <row r="5960" spans="12:20" s="48" customFormat="1" hidden="1">
      <c r="L5960" s="50"/>
      <c r="M5960" s="50"/>
      <c r="N5960" s="50"/>
      <c r="T5960" s="50"/>
    </row>
    <row r="5961" spans="12:20" s="48" customFormat="1" hidden="1">
      <c r="L5961" s="50"/>
      <c r="M5961" s="50"/>
      <c r="N5961" s="50"/>
      <c r="T5961" s="50"/>
    </row>
    <row r="5962" spans="12:20" s="48" customFormat="1" hidden="1">
      <c r="L5962" s="50"/>
      <c r="M5962" s="50"/>
      <c r="N5962" s="50"/>
      <c r="T5962" s="50"/>
    </row>
    <row r="5963" spans="12:20" s="48" customFormat="1" hidden="1">
      <c r="L5963" s="50"/>
      <c r="M5963" s="50"/>
      <c r="N5963" s="50"/>
      <c r="T5963" s="50"/>
    </row>
    <row r="5964" spans="12:20" s="48" customFormat="1" hidden="1">
      <c r="L5964" s="50"/>
      <c r="M5964" s="50"/>
      <c r="N5964" s="50"/>
      <c r="T5964" s="50"/>
    </row>
    <row r="5965" spans="12:20" s="48" customFormat="1" hidden="1">
      <c r="L5965" s="50"/>
      <c r="M5965" s="50"/>
      <c r="N5965" s="50"/>
      <c r="T5965" s="50"/>
    </row>
    <row r="5966" spans="12:20" s="48" customFormat="1" hidden="1">
      <c r="L5966" s="50"/>
      <c r="M5966" s="50"/>
      <c r="N5966" s="50"/>
      <c r="T5966" s="50"/>
    </row>
    <row r="5967" spans="12:20" s="48" customFormat="1" hidden="1">
      <c r="L5967" s="50"/>
      <c r="M5967" s="50"/>
      <c r="N5967" s="50"/>
      <c r="T5967" s="50"/>
    </row>
    <row r="5968" spans="12:20" s="48" customFormat="1" hidden="1">
      <c r="L5968" s="50"/>
      <c r="M5968" s="50"/>
      <c r="N5968" s="50"/>
      <c r="T5968" s="50"/>
    </row>
    <row r="5969" spans="12:20" s="48" customFormat="1" hidden="1">
      <c r="L5969" s="50"/>
      <c r="M5969" s="50"/>
      <c r="N5969" s="50"/>
      <c r="T5969" s="50"/>
    </row>
    <row r="5970" spans="12:20" s="48" customFormat="1" hidden="1">
      <c r="L5970" s="50"/>
      <c r="M5970" s="50"/>
      <c r="N5970" s="50"/>
      <c r="T5970" s="50"/>
    </row>
    <row r="5971" spans="12:20" s="48" customFormat="1" hidden="1">
      <c r="L5971" s="50"/>
      <c r="M5971" s="50"/>
      <c r="N5971" s="50"/>
      <c r="T5971" s="50"/>
    </row>
    <row r="5972" spans="12:20" s="48" customFormat="1" hidden="1">
      <c r="L5972" s="50"/>
      <c r="M5972" s="50"/>
      <c r="N5972" s="50"/>
      <c r="T5972" s="50"/>
    </row>
    <row r="5973" spans="12:20" s="48" customFormat="1" hidden="1">
      <c r="L5973" s="50"/>
      <c r="M5973" s="50"/>
      <c r="N5973" s="50"/>
      <c r="T5973" s="50"/>
    </row>
    <row r="5974" spans="12:20" s="48" customFormat="1" hidden="1">
      <c r="L5974" s="50"/>
      <c r="M5974" s="50"/>
      <c r="N5974" s="50"/>
      <c r="T5974" s="50"/>
    </row>
    <row r="5975" spans="12:20" s="48" customFormat="1" hidden="1">
      <c r="L5975" s="50"/>
      <c r="M5975" s="50"/>
      <c r="N5975" s="50"/>
      <c r="T5975" s="50"/>
    </row>
    <row r="5976" spans="12:20" s="48" customFormat="1" hidden="1">
      <c r="L5976" s="50"/>
      <c r="M5976" s="50"/>
      <c r="N5976" s="50"/>
      <c r="T5976" s="50"/>
    </row>
    <row r="5977" spans="12:20" s="48" customFormat="1" hidden="1">
      <c r="L5977" s="50"/>
      <c r="M5977" s="50"/>
      <c r="N5977" s="50"/>
      <c r="T5977" s="50"/>
    </row>
    <row r="5978" spans="12:20" s="48" customFormat="1" hidden="1">
      <c r="L5978" s="50"/>
      <c r="M5978" s="50"/>
      <c r="N5978" s="50"/>
      <c r="T5978" s="50"/>
    </row>
    <row r="5979" spans="12:20" s="48" customFormat="1" hidden="1">
      <c r="L5979" s="50"/>
      <c r="M5979" s="50"/>
      <c r="N5979" s="50"/>
      <c r="T5979" s="50"/>
    </row>
    <row r="5980" spans="12:20" s="48" customFormat="1" hidden="1">
      <c r="L5980" s="50"/>
      <c r="M5980" s="50"/>
      <c r="N5980" s="50"/>
      <c r="T5980" s="50"/>
    </row>
    <row r="5981" spans="12:20" s="48" customFormat="1" hidden="1">
      <c r="L5981" s="50"/>
      <c r="M5981" s="50"/>
      <c r="N5981" s="50"/>
      <c r="T5981" s="50"/>
    </row>
    <row r="5982" spans="12:20" s="48" customFormat="1" hidden="1">
      <c r="L5982" s="50"/>
      <c r="M5982" s="50"/>
      <c r="N5982" s="50"/>
      <c r="T5982" s="50"/>
    </row>
    <row r="5983" spans="12:20" s="48" customFormat="1" hidden="1">
      <c r="L5983" s="50"/>
      <c r="M5983" s="50"/>
      <c r="N5983" s="50"/>
      <c r="T5983" s="50"/>
    </row>
    <row r="5984" spans="12:20" s="48" customFormat="1" hidden="1">
      <c r="L5984" s="50"/>
      <c r="M5984" s="50"/>
      <c r="N5984" s="50"/>
      <c r="T5984" s="50"/>
    </row>
    <row r="5985" spans="12:20" s="48" customFormat="1" hidden="1">
      <c r="L5985" s="50"/>
      <c r="M5985" s="50"/>
      <c r="N5985" s="50"/>
      <c r="T5985" s="50"/>
    </row>
    <row r="5986" spans="12:20" s="48" customFormat="1" hidden="1">
      <c r="L5986" s="50"/>
      <c r="M5986" s="50"/>
      <c r="N5986" s="50"/>
      <c r="T5986" s="50"/>
    </row>
    <row r="5987" spans="12:20" s="48" customFormat="1" hidden="1">
      <c r="L5987" s="50"/>
      <c r="M5987" s="50"/>
      <c r="N5987" s="50"/>
      <c r="T5987" s="50"/>
    </row>
    <row r="5988" spans="12:20" s="48" customFormat="1" hidden="1">
      <c r="L5988" s="50"/>
      <c r="M5988" s="50"/>
      <c r="N5988" s="50"/>
      <c r="T5988" s="50"/>
    </row>
    <row r="5989" spans="12:20" s="48" customFormat="1" hidden="1">
      <c r="L5989" s="50"/>
      <c r="M5989" s="50"/>
      <c r="N5989" s="50"/>
      <c r="T5989" s="50"/>
    </row>
    <row r="5990" spans="12:20" s="48" customFormat="1" hidden="1">
      <c r="L5990" s="50"/>
      <c r="M5990" s="50"/>
      <c r="N5990" s="50"/>
      <c r="T5990" s="50"/>
    </row>
    <row r="5991" spans="12:20" s="48" customFormat="1" hidden="1">
      <c r="L5991" s="50"/>
      <c r="M5991" s="50"/>
      <c r="N5991" s="50"/>
      <c r="T5991" s="50"/>
    </row>
    <row r="5992" spans="12:20" s="48" customFormat="1" hidden="1">
      <c r="L5992" s="50"/>
      <c r="M5992" s="50"/>
      <c r="N5992" s="50"/>
      <c r="T5992" s="50"/>
    </row>
    <row r="5993" spans="12:20" s="48" customFormat="1" hidden="1">
      <c r="L5993" s="50"/>
      <c r="M5993" s="50"/>
      <c r="N5993" s="50"/>
      <c r="T5993" s="50"/>
    </row>
    <row r="5994" spans="12:20" s="48" customFormat="1" hidden="1">
      <c r="L5994" s="50"/>
      <c r="M5994" s="50"/>
      <c r="N5994" s="50"/>
      <c r="T5994" s="50"/>
    </row>
    <row r="5995" spans="12:20" s="48" customFormat="1" hidden="1">
      <c r="L5995" s="50"/>
      <c r="M5995" s="50"/>
      <c r="N5995" s="50"/>
      <c r="T5995" s="50"/>
    </row>
    <row r="5996" spans="12:20" s="48" customFormat="1" hidden="1">
      <c r="L5996" s="50"/>
      <c r="M5996" s="50"/>
      <c r="N5996" s="50"/>
      <c r="T5996" s="50"/>
    </row>
    <row r="5997" spans="12:20" s="48" customFormat="1" hidden="1">
      <c r="L5997" s="50"/>
      <c r="M5997" s="50"/>
      <c r="N5997" s="50"/>
      <c r="T5997" s="50"/>
    </row>
    <row r="5998" spans="12:20" s="48" customFormat="1" hidden="1">
      <c r="L5998" s="50"/>
      <c r="M5998" s="50"/>
      <c r="N5998" s="50"/>
      <c r="T5998" s="50"/>
    </row>
    <row r="5999" spans="12:20" s="48" customFormat="1" hidden="1">
      <c r="L5999" s="50"/>
      <c r="M5999" s="50"/>
      <c r="N5999" s="50"/>
      <c r="T5999" s="50"/>
    </row>
    <row r="6000" spans="12:20" s="48" customFormat="1" hidden="1">
      <c r="L6000" s="50"/>
      <c r="M6000" s="50"/>
      <c r="N6000" s="50"/>
      <c r="T6000" s="50"/>
    </row>
    <row r="6001" spans="12:20" s="48" customFormat="1" hidden="1">
      <c r="L6001" s="50"/>
      <c r="M6001" s="50"/>
      <c r="N6001" s="50"/>
      <c r="T6001" s="50"/>
    </row>
    <row r="6002" spans="12:20" s="48" customFormat="1" hidden="1">
      <c r="L6002" s="50"/>
      <c r="M6002" s="50"/>
      <c r="N6002" s="50"/>
      <c r="T6002" s="50"/>
    </row>
    <row r="6003" spans="12:20" s="48" customFormat="1" hidden="1">
      <c r="L6003" s="50"/>
      <c r="M6003" s="50"/>
      <c r="N6003" s="50"/>
      <c r="T6003" s="50"/>
    </row>
    <row r="6004" spans="12:20" s="48" customFormat="1" hidden="1">
      <c r="L6004" s="50"/>
      <c r="M6004" s="50"/>
      <c r="N6004" s="50"/>
      <c r="T6004" s="50"/>
    </row>
    <row r="6005" spans="12:20" s="48" customFormat="1" hidden="1">
      <c r="L6005" s="50"/>
      <c r="M6005" s="50"/>
      <c r="N6005" s="50"/>
      <c r="T6005" s="50"/>
    </row>
    <row r="6006" spans="12:20" s="48" customFormat="1" hidden="1">
      <c r="L6006" s="50"/>
      <c r="M6006" s="50"/>
      <c r="N6006" s="50"/>
      <c r="T6006" s="50"/>
    </row>
    <row r="6007" spans="12:20" s="48" customFormat="1" hidden="1">
      <c r="L6007" s="50"/>
      <c r="M6007" s="50"/>
      <c r="N6007" s="50"/>
      <c r="T6007" s="50"/>
    </row>
    <row r="6008" spans="12:20" s="48" customFormat="1" hidden="1">
      <c r="L6008" s="50"/>
      <c r="M6008" s="50"/>
      <c r="N6008" s="50"/>
      <c r="T6008" s="50"/>
    </row>
    <row r="6009" spans="12:20" s="48" customFormat="1" hidden="1">
      <c r="L6009" s="50"/>
      <c r="M6009" s="50"/>
      <c r="N6009" s="50"/>
      <c r="T6009" s="50"/>
    </row>
    <row r="6010" spans="12:20" s="48" customFormat="1" hidden="1">
      <c r="L6010" s="50"/>
      <c r="M6010" s="50"/>
      <c r="N6010" s="50"/>
      <c r="T6010" s="50"/>
    </row>
    <row r="6011" spans="12:20" s="48" customFormat="1" hidden="1">
      <c r="L6011" s="50"/>
      <c r="M6011" s="50"/>
      <c r="N6011" s="50"/>
      <c r="T6011" s="50"/>
    </row>
    <row r="6012" spans="12:20" s="48" customFormat="1" hidden="1">
      <c r="L6012" s="50"/>
      <c r="M6012" s="50"/>
      <c r="N6012" s="50"/>
      <c r="T6012" s="50"/>
    </row>
    <row r="6013" spans="12:20" s="48" customFormat="1" hidden="1">
      <c r="L6013" s="50"/>
      <c r="M6013" s="50"/>
      <c r="N6013" s="50"/>
      <c r="T6013" s="50"/>
    </row>
    <row r="6014" spans="12:20" s="48" customFormat="1" hidden="1">
      <c r="L6014" s="50"/>
      <c r="M6014" s="50"/>
      <c r="N6014" s="50"/>
      <c r="T6014" s="50"/>
    </row>
    <row r="6015" spans="12:20" s="48" customFormat="1" hidden="1">
      <c r="L6015" s="50"/>
      <c r="M6015" s="50"/>
      <c r="N6015" s="50"/>
      <c r="T6015" s="50"/>
    </row>
    <row r="6016" spans="12:20" s="48" customFormat="1" hidden="1">
      <c r="L6016" s="50"/>
      <c r="M6016" s="50"/>
      <c r="N6016" s="50"/>
      <c r="T6016" s="50"/>
    </row>
    <row r="6017" spans="12:20" s="48" customFormat="1" hidden="1">
      <c r="L6017" s="50"/>
      <c r="M6017" s="50"/>
      <c r="N6017" s="50"/>
      <c r="T6017" s="50"/>
    </row>
    <row r="6018" spans="12:20" s="48" customFormat="1" hidden="1">
      <c r="L6018" s="50"/>
      <c r="M6018" s="50"/>
      <c r="N6018" s="50"/>
      <c r="T6018" s="50"/>
    </row>
    <row r="6019" spans="12:20" s="48" customFormat="1" hidden="1">
      <c r="L6019" s="50"/>
      <c r="M6019" s="50"/>
      <c r="N6019" s="50"/>
      <c r="T6019" s="50"/>
    </row>
    <row r="6020" spans="12:20" s="48" customFormat="1" hidden="1">
      <c r="L6020" s="50"/>
      <c r="M6020" s="50"/>
      <c r="N6020" s="50"/>
      <c r="T6020" s="50"/>
    </row>
    <row r="6021" spans="12:20" s="48" customFormat="1" hidden="1">
      <c r="L6021" s="50"/>
      <c r="M6021" s="50"/>
      <c r="N6021" s="50"/>
      <c r="T6021" s="50"/>
    </row>
    <row r="6022" spans="12:20" s="48" customFormat="1" hidden="1">
      <c r="L6022" s="50"/>
      <c r="M6022" s="50"/>
      <c r="N6022" s="50"/>
      <c r="T6022" s="50"/>
    </row>
    <row r="6023" spans="12:20" s="48" customFormat="1" hidden="1">
      <c r="L6023" s="50"/>
      <c r="M6023" s="50"/>
      <c r="N6023" s="50"/>
      <c r="T6023" s="50"/>
    </row>
    <row r="6024" spans="12:20" s="48" customFormat="1" hidden="1">
      <c r="L6024" s="50"/>
      <c r="M6024" s="50"/>
      <c r="N6024" s="50"/>
      <c r="T6024" s="50"/>
    </row>
    <row r="6025" spans="12:20" s="48" customFormat="1" hidden="1">
      <c r="L6025" s="50"/>
      <c r="M6025" s="50"/>
      <c r="N6025" s="50"/>
      <c r="T6025" s="50"/>
    </row>
    <row r="6026" spans="12:20" s="48" customFormat="1" hidden="1">
      <c r="L6026" s="50"/>
      <c r="M6026" s="50"/>
      <c r="N6026" s="50"/>
      <c r="T6026" s="50"/>
    </row>
    <row r="6027" spans="12:20" s="48" customFormat="1" hidden="1">
      <c r="L6027" s="50"/>
      <c r="M6027" s="50"/>
      <c r="N6027" s="50"/>
      <c r="T6027" s="50"/>
    </row>
    <row r="6028" spans="12:20" s="48" customFormat="1" hidden="1">
      <c r="L6028" s="50"/>
      <c r="M6028" s="50"/>
      <c r="N6028" s="50"/>
      <c r="T6028" s="50"/>
    </row>
    <row r="6029" spans="12:20" s="48" customFormat="1" hidden="1">
      <c r="L6029" s="50"/>
      <c r="M6029" s="50"/>
      <c r="N6029" s="50"/>
      <c r="T6029" s="50"/>
    </row>
    <row r="6030" spans="12:20" s="48" customFormat="1" hidden="1">
      <c r="L6030" s="50"/>
      <c r="M6030" s="50"/>
      <c r="N6030" s="50"/>
      <c r="T6030" s="50"/>
    </row>
    <row r="6031" spans="12:20" s="48" customFormat="1" hidden="1">
      <c r="L6031" s="50"/>
      <c r="M6031" s="50"/>
      <c r="N6031" s="50"/>
      <c r="T6031" s="50"/>
    </row>
    <row r="6032" spans="12:20" s="48" customFormat="1" hidden="1">
      <c r="L6032" s="50"/>
      <c r="M6032" s="50"/>
      <c r="N6032" s="50"/>
      <c r="T6032" s="50"/>
    </row>
    <row r="6033" spans="12:20" s="48" customFormat="1" hidden="1">
      <c r="L6033" s="50"/>
      <c r="M6033" s="50"/>
      <c r="N6033" s="50"/>
      <c r="T6033" s="50"/>
    </row>
    <row r="6034" spans="12:20" s="48" customFormat="1" hidden="1">
      <c r="L6034" s="50"/>
      <c r="M6034" s="50"/>
      <c r="N6034" s="50"/>
      <c r="T6034" s="50"/>
    </row>
    <row r="6035" spans="12:20" s="48" customFormat="1" hidden="1">
      <c r="L6035" s="50"/>
      <c r="M6035" s="50"/>
      <c r="N6035" s="50"/>
      <c r="T6035" s="50"/>
    </row>
    <row r="6036" spans="12:20" s="48" customFormat="1" hidden="1">
      <c r="L6036" s="50"/>
      <c r="M6036" s="50"/>
      <c r="N6036" s="50"/>
      <c r="T6036" s="50"/>
    </row>
    <row r="6037" spans="12:20" s="48" customFormat="1" hidden="1">
      <c r="L6037" s="50"/>
      <c r="M6037" s="50"/>
      <c r="N6037" s="50"/>
      <c r="T6037" s="50"/>
    </row>
    <row r="6038" spans="12:20" s="48" customFormat="1" hidden="1">
      <c r="L6038" s="50"/>
      <c r="M6038" s="50"/>
      <c r="N6038" s="50"/>
      <c r="T6038" s="50"/>
    </row>
    <row r="6039" spans="12:20" s="48" customFormat="1" hidden="1">
      <c r="L6039" s="50"/>
      <c r="M6039" s="50"/>
      <c r="N6039" s="50"/>
      <c r="T6039" s="50"/>
    </row>
    <row r="6040" spans="12:20" s="48" customFormat="1" hidden="1">
      <c r="L6040" s="50"/>
      <c r="M6040" s="50"/>
      <c r="N6040" s="50"/>
      <c r="T6040" s="50"/>
    </row>
    <row r="6041" spans="12:20" s="48" customFormat="1" hidden="1">
      <c r="L6041" s="50"/>
      <c r="M6041" s="50"/>
      <c r="N6041" s="50"/>
      <c r="T6041" s="50"/>
    </row>
    <row r="6042" spans="12:20" s="48" customFormat="1" hidden="1">
      <c r="L6042" s="50"/>
      <c r="M6042" s="50"/>
      <c r="N6042" s="50"/>
      <c r="T6042" s="50"/>
    </row>
    <row r="6043" spans="12:20" s="48" customFormat="1" hidden="1">
      <c r="L6043" s="50"/>
      <c r="M6043" s="50"/>
      <c r="N6043" s="50"/>
      <c r="T6043" s="50"/>
    </row>
    <row r="6044" spans="12:20" s="48" customFormat="1" hidden="1">
      <c r="L6044" s="50"/>
      <c r="M6044" s="50"/>
      <c r="N6044" s="50"/>
      <c r="T6044" s="50"/>
    </row>
    <row r="6045" spans="12:20" s="48" customFormat="1" hidden="1">
      <c r="L6045" s="50"/>
      <c r="M6045" s="50"/>
      <c r="N6045" s="50"/>
      <c r="T6045" s="50"/>
    </row>
    <row r="6046" spans="12:20" s="48" customFormat="1" hidden="1">
      <c r="L6046" s="50"/>
      <c r="M6046" s="50"/>
      <c r="N6046" s="50"/>
      <c r="T6046" s="50"/>
    </row>
    <row r="6047" spans="12:20" s="48" customFormat="1" hidden="1">
      <c r="L6047" s="50"/>
      <c r="M6047" s="50"/>
      <c r="N6047" s="50"/>
      <c r="T6047" s="50"/>
    </row>
    <row r="6048" spans="12:20" s="48" customFormat="1" hidden="1">
      <c r="L6048" s="50"/>
      <c r="M6048" s="50"/>
      <c r="N6048" s="50"/>
      <c r="T6048" s="50"/>
    </row>
    <row r="6049" spans="12:20" s="48" customFormat="1" hidden="1">
      <c r="L6049" s="50"/>
      <c r="M6049" s="50"/>
      <c r="N6049" s="50"/>
      <c r="T6049" s="50"/>
    </row>
    <row r="6050" spans="12:20" s="48" customFormat="1" hidden="1">
      <c r="L6050" s="50"/>
      <c r="M6050" s="50"/>
      <c r="N6050" s="50"/>
      <c r="T6050" s="50"/>
    </row>
    <row r="6051" spans="12:20" s="48" customFormat="1" hidden="1">
      <c r="L6051" s="50"/>
      <c r="M6051" s="50"/>
      <c r="N6051" s="50"/>
      <c r="T6051" s="50"/>
    </row>
    <row r="6052" spans="12:20" s="48" customFormat="1" hidden="1">
      <c r="L6052" s="50"/>
      <c r="M6052" s="50"/>
      <c r="N6052" s="50"/>
      <c r="T6052" s="50"/>
    </row>
    <row r="6053" spans="12:20" s="48" customFormat="1" hidden="1">
      <c r="L6053" s="50"/>
      <c r="M6053" s="50"/>
      <c r="N6053" s="50"/>
      <c r="T6053" s="50"/>
    </row>
    <row r="6054" spans="12:20" s="48" customFormat="1" hidden="1">
      <c r="L6054" s="50"/>
      <c r="M6054" s="50"/>
      <c r="N6054" s="50"/>
      <c r="T6054" s="50"/>
    </row>
    <row r="6055" spans="12:20" s="48" customFormat="1" hidden="1">
      <c r="L6055" s="50"/>
      <c r="M6055" s="50"/>
      <c r="N6055" s="50"/>
      <c r="T6055" s="50"/>
    </row>
    <row r="6056" spans="12:20" s="48" customFormat="1" hidden="1">
      <c r="L6056" s="50"/>
      <c r="M6056" s="50"/>
      <c r="N6056" s="50"/>
      <c r="T6056" s="50"/>
    </row>
    <row r="6057" spans="12:20" s="48" customFormat="1" hidden="1">
      <c r="L6057" s="50"/>
      <c r="M6057" s="50"/>
      <c r="N6057" s="50"/>
      <c r="T6057" s="50"/>
    </row>
    <row r="6058" spans="12:20" s="48" customFormat="1" hidden="1">
      <c r="L6058" s="50"/>
      <c r="M6058" s="50"/>
      <c r="N6058" s="50"/>
      <c r="T6058" s="50"/>
    </row>
    <row r="6059" spans="12:20" s="48" customFormat="1" hidden="1">
      <c r="L6059" s="50"/>
      <c r="M6059" s="50"/>
      <c r="N6059" s="50"/>
      <c r="T6059" s="50"/>
    </row>
    <row r="6060" spans="12:20" s="48" customFormat="1" hidden="1">
      <c r="L6060" s="50"/>
      <c r="M6060" s="50"/>
      <c r="N6060" s="50"/>
      <c r="T6060" s="50"/>
    </row>
    <row r="6061" spans="12:20" s="48" customFormat="1" hidden="1">
      <c r="L6061" s="50"/>
      <c r="M6061" s="50"/>
      <c r="N6061" s="50"/>
      <c r="T6061" s="50"/>
    </row>
    <row r="6062" spans="12:20" s="48" customFormat="1" hidden="1">
      <c r="L6062" s="50"/>
      <c r="M6062" s="50"/>
      <c r="N6062" s="50"/>
      <c r="T6062" s="50"/>
    </row>
    <row r="6063" spans="12:20" s="48" customFormat="1" hidden="1">
      <c r="L6063" s="50"/>
      <c r="M6063" s="50"/>
      <c r="N6063" s="50"/>
      <c r="T6063" s="50"/>
    </row>
    <row r="6064" spans="12:20" s="48" customFormat="1" hidden="1">
      <c r="L6064" s="50"/>
      <c r="M6064" s="50"/>
      <c r="N6064" s="50"/>
      <c r="T6064" s="50"/>
    </row>
    <row r="6065" spans="12:20" s="48" customFormat="1" hidden="1">
      <c r="L6065" s="50"/>
      <c r="M6065" s="50"/>
      <c r="N6065" s="50"/>
      <c r="T6065" s="50"/>
    </row>
    <row r="6066" spans="12:20" s="48" customFormat="1" hidden="1">
      <c r="L6066" s="50"/>
      <c r="M6066" s="50"/>
      <c r="N6066" s="50"/>
      <c r="T6066" s="50"/>
    </row>
    <row r="6067" spans="12:20" s="48" customFormat="1" hidden="1">
      <c r="L6067" s="50"/>
      <c r="M6067" s="50"/>
      <c r="N6067" s="50"/>
      <c r="T6067" s="50"/>
    </row>
    <row r="6068" spans="12:20" s="48" customFormat="1" hidden="1">
      <c r="L6068" s="50"/>
      <c r="M6068" s="50"/>
      <c r="N6068" s="50"/>
      <c r="T6068" s="50"/>
    </row>
    <row r="6069" spans="12:20" s="48" customFormat="1" hidden="1">
      <c r="L6069" s="50"/>
      <c r="M6069" s="50"/>
      <c r="N6069" s="50"/>
      <c r="T6069" s="50"/>
    </row>
    <row r="6070" spans="12:20" s="48" customFormat="1" hidden="1">
      <c r="L6070" s="50"/>
      <c r="M6070" s="50"/>
      <c r="N6070" s="50"/>
      <c r="T6070" s="50"/>
    </row>
    <row r="6071" spans="12:20" s="48" customFormat="1" hidden="1">
      <c r="L6071" s="50"/>
      <c r="M6071" s="50"/>
      <c r="N6071" s="50"/>
      <c r="T6071" s="50"/>
    </row>
    <row r="6072" spans="12:20" s="48" customFormat="1" hidden="1">
      <c r="L6072" s="50"/>
      <c r="M6072" s="50"/>
      <c r="N6072" s="50"/>
      <c r="T6072" s="50"/>
    </row>
    <row r="6073" spans="12:20" s="48" customFormat="1" hidden="1">
      <c r="L6073" s="50"/>
      <c r="M6073" s="50"/>
      <c r="N6073" s="50"/>
      <c r="T6073" s="50"/>
    </row>
    <row r="6074" spans="12:20" s="48" customFormat="1" hidden="1">
      <c r="L6074" s="50"/>
      <c r="M6074" s="50"/>
      <c r="N6074" s="50"/>
      <c r="T6074" s="50"/>
    </row>
    <row r="6075" spans="12:20" s="48" customFormat="1" hidden="1">
      <c r="L6075" s="50"/>
      <c r="M6075" s="50"/>
      <c r="N6075" s="50"/>
      <c r="T6075" s="50"/>
    </row>
    <row r="6076" spans="12:20" s="48" customFormat="1" hidden="1">
      <c r="L6076" s="50"/>
      <c r="M6076" s="50"/>
      <c r="N6076" s="50"/>
      <c r="T6076" s="50"/>
    </row>
    <row r="6077" spans="12:20" s="48" customFormat="1" hidden="1">
      <c r="L6077" s="50"/>
      <c r="M6077" s="50"/>
      <c r="N6077" s="50"/>
      <c r="T6077" s="50"/>
    </row>
    <row r="6078" spans="12:20" s="48" customFormat="1" hidden="1">
      <c r="L6078" s="50"/>
      <c r="M6078" s="50"/>
      <c r="N6078" s="50"/>
      <c r="T6078" s="50"/>
    </row>
    <row r="6079" spans="12:20" s="48" customFormat="1" hidden="1">
      <c r="L6079" s="50"/>
      <c r="M6079" s="50"/>
      <c r="N6079" s="50"/>
      <c r="T6079" s="50"/>
    </row>
    <row r="6080" spans="12:20" s="48" customFormat="1" hidden="1">
      <c r="L6080" s="50"/>
      <c r="M6080" s="50"/>
      <c r="N6080" s="50"/>
      <c r="T6080" s="50"/>
    </row>
    <row r="6081" spans="12:20" s="48" customFormat="1" hidden="1">
      <c r="L6081" s="50"/>
      <c r="M6081" s="50"/>
      <c r="N6081" s="50"/>
      <c r="T6081" s="50"/>
    </row>
    <row r="6082" spans="12:20" s="48" customFormat="1" hidden="1">
      <c r="L6082" s="50"/>
      <c r="M6082" s="50"/>
      <c r="N6082" s="50"/>
      <c r="T6082" s="50"/>
    </row>
    <row r="6083" spans="12:20" s="48" customFormat="1" hidden="1">
      <c r="L6083" s="50"/>
      <c r="M6083" s="50"/>
      <c r="N6083" s="50"/>
      <c r="T6083" s="50"/>
    </row>
    <row r="6084" spans="12:20" s="48" customFormat="1" hidden="1">
      <c r="L6084" s="50"/>
      <c r="M6084" s="50"/>
      <c r="N6084" s="50"/>
      <c r="T6084" s="50"/>
    </row>
    <row r="6085" spans="12:20" s="48" customFormat="1" hidden="1">
      <c r="L6085" s="50"/>
      <c r="M6085" s="50"/>
      <c r="N6085" s="50"/>
      <c r="T6085" s="50"/>
    </row>
    <row r="6086" spans="12:20" s="48" customFormat="1" hidden="1">
      <c r="L6086" s="50"/>
      <c r="M6086" s="50"/>
      <c r="N6086" s="50"/>
      <c r="T6086" s="50"/>
    </row>
    <row r="6087" spans="12:20" s="48" customFormat="1" hidden="1">
      <c r="L6087" s="50"/>
      <c r="M6087" s="50"/>
      <c r="N6087" s="50"/>
      <c r="T6087" s="50"/>
    </row>
    <row r="6088" spans="12:20" s="48" customFormat="1" hidden="1">
      <c r="L6088" s="50"/>
      <c r="M6088" s="50"/>
      <c r="N6088" s="50"/>
      <c r="T6088" s="50"/>
    </row>
    <row r="6089" spans="12:20" s="48" customFormat="1" hidden="1">
      <c r="L6089" s="50"/>
      <c r="M6089" s="50"/>
      <c r="N6089" s="50"/>
      <c r="T6089" s="50"/>
    </row>
    <row r="6090" spans="12:20" s="48" customFormat="1" hidden="1">
      <c r="L6090" s="50"/>
      <c r="M6090" s="50"/>
      <c r="N6090" s="50"/>
      <c r="T6090" s="50"/>
    </row>
    <row r="6091" spans="12:20" s="48" customFormat="1" hidden="1">
      <c r="L6091" s="50"/>
      <c r="M6091" s="50"/>
      <c r="N6091" s="50"/>
      <c r="T6091" s="50"/>
    </row>
    <row r="6092" spans="12:20" s="48" customFormat="1" hidden="1">
      <c r="L6092" s="50"/>
      <c r="M6092" s="50"/>
      <c r="N6092" s="50"/>
      <c r="T6092" s="50"/>
    </row>
    <row r="6093" spans="12:20" s="48" customFormat="1" hidden="1">
      <c r="L6093" s="50"/>
      <c r="M6093" s="50"/>
      <c r="N6093" s="50"/>
      <c r="T6093" s="50"/>
    </row>
    <row r="6094" spans="12:20" s="48" customFormat="1" hidden="1">
      <c r="L6094" s="50"/>
      <c r="M6094" s="50"/>
      <c r="N6094" s="50"/>
      <c r="T6094" s="50"/>
    </row>
    <row r="6095" spans="12:20" s="48" customFormat="1" hidden="1">
      <c r="L6095" s="50"/>
      <c r="M6095" s="50"/>
      <c r="N6095" s="50"/>
      <c r="T6095" s="50"/>
    </row>
    <row r="6096" spans="12:20" s="48" customFormat="1" hidden="1">
      <c r="L6096" s="50"/>
      <c r="M6096" s="50"/>
      <c r="N6096" s="50"/>
      <c r="T6096" s="50"/>
    </row>
    <row r="6097" spans="12:20" s="48" customFormat="1" hidden="1">
      <c r="L6097" s="50"/>
      <c r="M6097" s="50"/>
      <c r="N6097" s="50"/>
      <c r="T6097" s="50"/>
    </row>
    <row r="6098" spans="12:20" s="48" customFormat="1" hidden="1">
      <c r="L6098" s="50"/>
      <c r="M6098" s="50"/>
      <c r="N6098" s="50"/>
      <c r="T6098" s="50"/>
    </row>
    <row r="6099" spans="12:20" s="48" customFormat="1" hidden="1">
      <c r="L6099" s="50"/>
      <c r="M6099" s="50"/>
      <c r="N6099" s="50"/>
      <c r="T6099" s="50"/>
    </row>
    <row r="6100" spans="12:20" s="48" customFormat="1" hidden="1">
      <c r="L6100" s="50"/>
      <c r="M6100" s="50"/>
      <c r="N6100" s="50"/>
      <c r="T6100" s="50"/>
    </row>
    <row r="6101" spans="12:20" s="48" customFormat="1" hidden="1">
      <c r="L6101" s="50"/>
      <c r="M6101" s="50"/>
      <c r="N6101" s="50"/>
      <c r="T6101" s="50"/>
    </row>
    <row r="6102" spans="12:20" s="48" customFormat="1" hidden="1">
      <c r="L6102" s="50"/>
      <c r="M6102" s="50"/>
      <c r="N6102" s="50"/>
      <c r="T6102" s="50"/>
    </row>
    <row r="6103" spans="12:20" s="48" customFormat="1" hidden="1">
      <c r="L6103" s="50"/>
      <c r="M6103" s="50"/>
      <c r="N6103" s="50"/>
      <c r="T6103" s="50"/>
    </row>
    <row r="6104" spans="12:20" s="48" customFormat="1" hidden="1">
      <c r="L6104" s="50"/>
      <c r="M6104" s="50"/>
      <c r="N6104" s="50"/>
      <c r="T6104" s="50"/>
    </row>
    <row r="6105" spans="12:20" s="48" customFormat="1" hidden="1">
      <c r="L6105" s="50"/>
      <c r="M6105" s="50"/>
      <c r="N6105" s="50"/>
      <c r="T6105" s="50"/>
    </row>
    <row r="6106" spans="12:20" s="48" customFormat="1" hidden="1">
      <c r="L6106" s="50"/>
      <c r="M6106" s="50"/>
      <c r="N6106" s="50"/>
      <c r="T6106" s="50"/>
    </row>
    <row r="6107" spans="12:20" s="48" customFormat="1" hidden="1">
      <c r="L6107" s="50"/>
      <c r="M6107" s="50"/>
      <c r="N6107" s="50"/>
      <c r="T6107" s="50"/>
    </row>
    <row r="6108" spans="12:20" s="48" customFormat="1" hidden="1">
      <c r="L6108" s="50"/>
      <c r="M6108" s="50"/>
      <c r="N6108" s="50"/>
      <c r="T6108" s="50"/>
    </row>
    <row r="6109" spans="12:20" s="48" customFormat="1" hidden="1">
      <c r="L6109" s="50"/>
      <c r="M6109" s="50"/>
      <c r="N6109" s="50"/>
      <c r="T6109" s="50"/>
    </row>
    <row r="6110" spans="12:20" s="48" customFormat="1" hidden="1">
      <c r="L6110" s="50"/>
      <c r="M6110" s="50"/>
      <c r="N6110" s="50"/>
      <c r="T6110" s="50"/>
    </row>
    <row r="6111" spans="12:20" s="48" customFormat="1" hidden="1">
      <c r="L6111" s="50"/>
      <c r="M6111" s="50"/>
      <c r="N6111" s="50"/>
      <c r="T6111" s="50"/>
    </row>
    <row r="6112" spans="12:20" s="48" customFormat="1" hidden="1">
      <c r="L6112" s="50"/>
      <c r="M6112" s="50"/>
      <c r="N6112" s="50"/>
      <c r="T6112" s="50"/>
    </row>
    <row r="6113" spans="12:20" s="48" customFormat="1" hidden="1">
      <c r="L6113" s="50"/>
      <c r="M6113" s="50"/>
      <c r="N6113" s="50"/>
      <c r="T6113" s="50"/>
    </row>
    <row r="6114" spans="12:20" s="48" customFormat="1" hidden="1">
      <c r="L6114" s="50"/>
      <c r="M6114" s="50"/>
      <c r="N6114" s="50"/>
      <c r="T6114" s="50"/>
    </row>
    <row r="6115" spans="12:20" s="48" customFormat="1" hidden="1">
      <c r="L6115" s="50"/>
      <c r="M6115" s="50"/>
      <c r="N6115" s="50"/>
      <c r="T6115" s="50"/>
    </row>
    <row r="6116" spans="12:20" s="48" customFormat="1" hidden="1">
      <c r="L6116" s="50"/>
      <c r="M6116" s="50"/>
      <c r="N6116" s="50"/>
      <c r="T6116" s="50"/>
    </row>
    <row r="6117" spans="12:20" s="48" customFormat="1" hidden="1">
      <c r="L6117" s="50"/>
      <c r="M6117" s="50"/>
      <c r="N6117" s="50"/>
      <c r="T6117" s="50"/>
    </row>
    <row r="6118" spans="12:20" s="48" customFormat="1" hidden="1">
      <c r="L6118" s="50"/>
      <c r="M6118" s="50"/>
      <c r="N6118" s="50"/>
      <c r="T6118" s="50"/>
    </row>
    <row r="6119" spans="12:20" s="48" customFormat="1" hidden="1">
      <c r="L6119" s="50"/>
      <c r="M6119" s="50"/>
      <c r="N6119" s="50"/>
      <c r="T6119" s="50"/>
    </row>
    <row r="6120" spans="12:20" s="48" customFormat="1" hidden="1">
      <c r="L6120" s="50"/>
      <c r="M6120" s="50"/>
      <c r="N6120" s="50"/>
      <c r="T6120" s="50"/>
    </row>
    <row r="6121" spans="12:20" s="48" customFormat="1" hidden="1">
      <c r="L6121" s="50"/>
      <c r="M6121" s="50"/>
      <c r="N6121" s="50"/>
      <c r="T6121" s="50"/>
    </row>
    <row r="6122" spans="12:20" s="48" customFormat="1" hidden="1">
      <c r="L6122" s="50"/>
      <c r="M6122" s="50"/>
      <c r="N6122" s="50"/>
      <c r="T6122" s="50"/>
    </row>
    <row r="6123" spans="12:20" s="48" customFormat="1" hidden="1">
      <c r="L6123" s="50"/>
      <c r="M6123" s="50"/>
      <c r="N6123" s="50"/>
      <c r="T6123" s="50"/>
    </row>
    <row r="6124" spans="12:20" s="48" customFormat="1" hidden="1">
      <c r="L6124" s="50"/>
      <c r="M6124" s="50"/>
      <c r="N6124" s="50"/>
      <c r="T6124" s="50"/>
    </row>
    <row r="6125" spans="12:20" s="48" customFormat="1" hidden="1">
      <c r="L6125" s="50"/>
      <c r="M6125" s="50"/>
      <c r="N6125" s="50"/>
      <c r="T6125" s="50"/>
    </row>
    <row r="6126" spans="12:20" s="48" customFormat="1" hidden="1">
      <c r="L6126" s="50"/>
      <c r="M6126" s="50"/>
      <c r="N6126" s="50"/>
      <c r="T6126" s="50"/>
    </row>
    <row r="6127" spans="12:20" s="48" customFormat="1" hidden="1">
      <c r="L6127" s="50"/>
      <c r="M6127" s="50"/>
      <c r="N6127" s="50"/>
      <c r="T6127" s="50"/>
    </row>
    <row r="6128" spans="12:20" s="48" customFormat="1" hidden="1">
      <c r="L6128" s="50"/>
      <c r="M6128" s="50"/>
      <c r="N6128" s="50"/>
      <c r="T6128" s="50"/>
    </row>
    <row r="6129" spans="12:20" s="48" customFormat="1" hidden="1">
      <c r="L6129" s="50"/>
      <c r="M6129" s="50"/>
      <c r="N6129" s="50"/>
      <c r="T6129" s="50"/>
    </row>
    <row r="6130" spans="12:20" s="48" customFormat="1" hidden="1">
      <c r="L6130" s="50"/>
      <c r="M6130" s="50"/>
      <c r="N6130" s="50"/>
      <c r="T6130" s="50"/>
    </row>
    <row r="6131" spans="12:20" s="48" customFormat="1" hidden="1">
      <c r="L6131" s="50"/>
      <c r="M6131" s="50"/>
      <c r="N6131" s="50"/>
      <c r="T6131" s="50"/>
    </row>
    <row r="6132" spans="12:20" s="48" customFormat="1" hidden="1">
      <c r="L6132" s="50"/>
      <c r="M6132" s="50"/>
      <c r="N6132" s="50"/>
      <c r="T6132" s="50"/>
    </row>
    <row r="6133" spans="12:20" s="48" customFormat="1" hidden="1">
      <c r="L6133" s="50"/>
      <c r="M6133" s="50"/>
      <c r="N6133" s="50"/>
      <c r="T6133" s="50"/>
    </row>
    <row r="6134" spans="12:20" s="48" customFormat="1" hidden="1">
      <c r="L6134" s="50"/>
      <c r="M6134" s="50"/>
      <c r="N6134" s="50"/>
      <c r="T6134" s="50"/>
    </row>
    <row r="6135" spans="12:20" s="48" customFormat="1" hidden="1">
      <c r="L6135" s="50"/>
      <c r="M6135" s="50"/>
      <c r="N6135" s="50"/>
      <c r="T6135" s="50"/>
    </row>
    <row r="6136" spans="12:20" s="48" customFormat="1" hidden="1">
      <c r="L6136" s="50"/>
      <c r="M6136" s="50"/>
      <c r="N6136" s="50"/>
      <c r="T6136" s="50"/>
    </row>
    <row r="6137" spans="12:20" s="48" customFormat="1" hidden="1">
      <c r="L6137" s="50"/>
      <c r="M6137" s="50"/>
      <c r="N6137" s="50"/>
      <c r="T6137" s="50"/>
    </row>
    <row r="6138" spans="12:20" s="48" customFormat="1" hidden="1">
      <c r="L6138" s="50"/>
      <c r="M6138" s="50"/>
      <c r="N6138" s="50"/>
      <c r="T6138" s="50"/>
    </row>
    <row r="6139" spans="12:20" s="48" customFormat="1" hidden="1">
      <c r="L6139" s="50"/>
      <c r="M6139" s="50"/>
      <c r="N6139" s="50"/>
      <c r="T6139" s="50"/>
    </row>
    <row r="6140" spans="12:20" s="48" customFormat="1" hidden="1">
      <c r="L6140" s="50"/>
      <c r="M6140" s="50"/>
      <c r="N6140" s="50"/>
      <c r="T6140" s="50"/>
    </row>
    <row r="6141" spans="12:20" s="48" customFormat="1" hidden="1">
      <c r="L6141" s="50"/>
      <c r="M6141" s="50"/>
      <c r="N6141" s="50"/>
      <c r="T6141" s="50"/>
    </row>
    <row r="6142" spans="12:20" s="48" customFormat="1" hidden="1">
      <c r="L6142" s="50"/>
      <c r="M6142" s="50"/>
      <c r="N6142" s="50"/>
      <c r="T6142" s="50"/>
    </row>
    <row r="6143" spans="12:20" s="48" customFormat="1" hidden="1">
      <c r="L6143" s="50"/>
      <c r="M6143" s="50"/>
      <c r="N6143" s="50"/>
      <c r="T6143" s="50"/>
    </row>
    <row r="6144" spans="12:20" s="48" customFormat="1" hidden="1">
      <c r="L6144" s="50"/>
      <c r="M6144" s="50"/>
      <c r="N6144" s="50"/>
      <c r="T6144" s="50"/>
    </row>
    <row r="6145" spans="12:20" s="48" customFormat="1" hidden="1">
      <c r="L6145" s="50"/>
      <c r="M6145" s="50"/>
      <c r="N6145" s="50"/>
      <c r="T6145" s="50"/>
    </row>
    <row r="6146" spans="12:20" s="48" customFormat="1" hidden="1">
      <c r="L6146" s="50"/>
      <c r="M6146" s="50"/>
      <c r="N6146" s="50"/>
      <c r="T6146" s="50"/>
    </row>
    <row r="6147" spans="12:20" s="48" customFormat="1" hidden="1">
      <c r="L6147" s="50"/>
      <c r="M6147" s="50"/>
      <c r="N6147" s="50"/>
      <c r="T6147" s="50"/>
    </row>
    <row r="6148" spans="12:20" s="48" customFormat="1" hidden="1">
      <c r="L6148" s="50"/>
      <c r="M6148" s="50"/>
      <c r="N6148" s="50"/>
      <c r="T6148" s="50"/>
    </row>
    <row r="6149" spans="12:20" s="48" customFormat="1" hidden="1">
      <c r="L6149" s="50"/>
      <c r="M6149" s="50"/>
      <c r="N6149" s="50"/>
      <c r="T6149" s="50"/>
    </row>
    <row r="6150" spans="12:20" s="48" customFormat="1" hidden="1">
      <c r="L6150" s="50"/>
      <c r="M6150" s="50"/>
      <c r="N6150" s="50"/>
      <c r="T6150" s="50"/>
    </row>
    <row r="6151" spans="12:20" s="48" customFormat="1" hidden="1">
      <c r="L6151" s="50"/>
      <c r="M6151" s="50"/>
      <c r="N6151" s="50"/>
      <c r="T6151" s="50"/>
    </row>
    <row r="6152" spans="12:20" s="48" customFormat="1" hidden="1">
      <c r="L6152" s="50"/>
      <c r="M6152" s="50"/>
      <c r="N6152" s="50"/>
      <c r="T6152" s="50"/>
    </row>
    <row r="6153" spans="12:20" s="48" customFormat="1" hidden="1">
      <c r="L6153" s="50"/>
      <c r="M6153" s="50"/>
      <c r="N6153" s="50"/>
      <c r="T6153" s="50"/>
    </row>
    <row r="6154" spans="12:20" s="48" customFormat="1" hidden="1">
      <c r="L6154" s="50"/>
      <c r="M6154" s="50"/>
      <c r="N6154" s="50"/>
      <c r="T6154" s="50"/>
    </row>
    <row r="6155" spans="12:20" s="48" customFormat="1" hidden="1">
      <c r="L6155" s="50"/>
      <c r="M6155" s="50"/>
      <c r="N6155" s="50"/>
      <c r="T6155" s="50"/>
    </row>
    <row r="6156" spans="12:20" s="48" customFormat="1" hidden="1">
      <c r="L6156" s="50"/>
      <c r="M6156" s="50"/>
      <c r="N6156" s="50"/>
      <c r="T6156" s="50"/>
    </row>
    <row r="6157" spans="12:20" s="48" customFormat="1" hidden="1">
      <c r="L6157" s="50"/>
      <c r="M6157" s="50"/>
      <c r="N6157" s="50"/>
      <c r="T6157" s="50"/>
    </row>
    <row r="6158" spans="12:20" s="48" customFormat="1" hidden="1">
      <c r="L6158" s="50"/>
      <c r="M6158" s="50"/>
      <c r="N6158" s="50"/>
      <c r="T6158" s="50"/>
    </row>
    <row r="6159" spans="12:20" s="48" customFormat="1" hidden="1">
      <c r="L6159" s="50"/>
      <c r="M6159" s="50"/>
      <c r="N6159" s="50"/>
      <c r="T6159" s="50"/>
    </row>
    <row r="6160" spans="12:20" s="48" customFormat="1" hidden="1">
      <c r="L6160" s="50"/>
      <c r="M6160" s="50"/>
      <c r="N6160" s="50"/>
      <c r="T6160" s="50"/>
    </row>
    <row r="6161" spans="12:20" s="48" customFormat="1" hidden="1">
      <c r="L6161" s="50"/>
      <c r="M6161" s="50"/>
      <c r="N6161" s="50"/>
      <c r="T6161" s="50"/>
    </row>
    <row r="6162" spans="12:20" s="48" customFormat="1" hidden="1">
      <c r="L6162" s="50"/>
      <c r="M6162" s="50"/>
      <c r="N6162" s="50"/>
      <c r="T6162" s="50"/>
    </row>
    <row r="6163" spans="12:20" s="48" customFormat="1" hidden="1">
      <c r="L6163" s="50"/>
      <c r="M6163" s="50"/>
      <c r="N6163" s="50"/>
      <c r="T6163" s="50"/>
    </row>
    <row r="6164" spans="12:20" s="48" customFormat="1" hidden="1">
      <c r="L6164" s="50"/>
      <c r="M6164" s="50"/>
      <c r="N6164" s="50"/>
      <c r="T6164" s="50"/>
    </row>
    <row r="6165" spans="12:20" s="48" customFormat="1" hidden="1">
      <c r="L6165" s="50"/>
      <c r="M6165" s="50"/>
      <c r="N6165" s="50"/>
      <c r="T6165" s="50"/>
    </row>
    <row r="6166" spans="12:20" s="48" customFormat="1" hidden="1">
      <c r="L6166" s="50"/>
      <c r="M6166" s="50"/>
      <c r="N6166" s="50"/>
      <c r="T6166" s="50"/>
    </row>
    <row r="6167" spans="12:20" s="48" customFormat="1" hidden="1">
      <c r="L6167" s="50"/>
      <c r="M6167" s="50"/>
      <c r="N6167" s="50"/>
      <c r="T6167" s="50"/>
    </row>
    <row r="6168" spans="12:20" s="48" customFormat="1" hidden="1">
      <c r="L6168" s="50"/>
      <c r="M6168" s="50"/>
      <c r="N6168" s="50"/>
      <c r="T6168" s="50"/>
    </row>
    <row r="6169" spans="12:20" s="48" customFormat="1" hidden="1">
      <c r="L6169" s="50"/>
      <c r="M6169" s="50"/>
      <c r="N6169" s="50"/>
      <c r="T6169" s="50"/>
    </row>
    <row r="6170" spans="12:20" s="48" customFormat="1" hidden="1">
      <c r="L6170" s="50"/>
      <c r="M6170" s="50"/>
      <c r="N6170" s="50"/>
      <c r="T6170" s="50"/>
    </row>
    <row r="6171" spans="12:20" s="48" customFormat="1" hidden="1">
      <c r="L6171" s="50"/>
      <c r="M6171" s="50"/>
      <c r="N6171" s="50"/>
      <c r="T6171" s="50"/>
    </row>
    <row r="6172" spans="12:20" s="48" customFormat="1" hidden="1">
      <c r="L6172" s="50"/>
      <c r="M6172" s="50"/>
      <c r="N6172" s="50"/>
      <c r="T6172" s="50"/>
    </row>
    <row r="6173" spans="12:20" s="48" customFormat="1" hidden="1">
      <c r="L6173" s="50"/>
      <c r="M6173" s="50"/>
      <c r="N6173" s="50"/>
      <c r="T6173" s="50"/>
    </row>
    <row r="6174" spans="12:20" s="48" customFormat="1" hidden="1">
      <c r="L6174" s="50"/>
      <c r="M6174" s="50"/>
      <c r="N6174" s="50"/>
      <c r="T6174" s="50"/>
    </row>
    <row r="6175" spans="12:20" s="48" customFormat="1" hidden="1">
      <c r="L6175" s="50"/>
      <c r="M6175" s="50"/>
      <c r="N6175" s="50"/>
      <c r="T6175" s="50"/>
    </row>
    <row r="6176" spans="12:20" s="48" customFormat="1" hidden="1">
      <c r="L6176" s="50"/>
      <c r="M6176" s="50"/>
      <c r="N6176" s="50"/>
      <c r="T6176" s="50"/>
    </row>
    <row r="6177" spans="12:20" s="48" customFormat="1" hidden="1">
      <c r="L6177" s="50"/>
      <c r="M6177" s="50"/>
      <c r="N6177" s="50"/>
      <c r="T6177" s="50"/>
    </row>
    <row r="6178" spans="12:20" s="48" customFormat="1" hidden="1">
      <c r="L6178" s="50"/>
      <c r="M6178" s="50"/>
      <c r="N6178" s="50"/>
      <c r="T6178" s="50"/>
    </row>
    <row r="6179" spans="12:20" s="48" customFormat="1" hidden="1">
      <c r="L6179" s="50"/>
      <c r="M6179" s="50"/>
      <c r="N6179" s="50"/>
      <c r="T6179" s="50"/>
    </row>
    <row r="6180" spans="12:20" s="48" customFormat="1" hidden="1">
      <c r="L6180" s="50"/>
      <c r="M6180" s="50"/>
      <c r="N6180" s="50"/>
      <c r="T6180" s="50"/>
    </row>
    <row r="6181" spans="12:20" s="48" customFormat="1" hidden="1">
      <c r="L6181" s="50"/>
      <c r="M6181" s="50"/>
      <c r="N6181" s="50"/>
      <c r="T6181" s="50"/>
    </row>
    <row r="6182" spans="12:20" s="48" customFormat="1" hidden="1">
      <c r="L6182" s="50"/>
      <c r="M6182" s="50"/>
      <c r="N6182" s="50"/>
      <c r="T6182" s="50"/>
    </row>
    <row r="6183" spans="12:20" s="48" customFormat="1" hidden="1">
      <c r="L6183" s="50"/>
      <c r="M6183" s="50"/>
      <c r="N6183" s="50"/>
      <c r="T6183" s="50"/>
    </row>
    <row r="6184" spans="12:20" s="48" customFormat="1" hidden="1">
      <c r="L6184" s="50"/>
      <c r="M6184" s="50"/>
      <c r="N6184" s="50"/>
      <c r="T6184" s="50"/>
    </row>
    <row r="6185" spans="12:20" s="48" customFormat="1" hidden="1">
      <c r="L6185" s="50"/>
      <c r="M6185" s="50"/>
      <c r="N6185" s="50"/>
      <c r="T6185" s="50"/>
    </row>
    <row r="6186" spans="12:20" s="48" customFormat="1" hidden="1">
      <c r="L6186" s="50"/>
      <c r="M6186" s="50"/>
      <c r="N6186" s="50"/>
      <c r="T6186" s="50"/>
    </row>
    <row r="6187" spans="12:20" s="48" customFormat="1" hidden="1">
      <c r="L6187" s="50"/>
      <c r="M6187" s="50"/>
      <c r="N6187" s="50"/>
      <c r="T6187" s="50"/>
    </row>
    <row r="6188" spans="12:20" s="48" customFormat="1" hidden="1">
      <c r="L6188" s="50"/>
      <c r="M6188" s="50"/>
      <c r="N6188" s="50"/>
      <c r="T6188" s="50"/>
    </row>
    <row r="6189" spans="12:20" s="48" customFormat="1" hidden="1">
      <c r="L6189" s="50"/>
      <c r="M6189" s="50"/>
      <c r="N6189" s="50"/>
      <c r="T6189" s="50"/>
    </row>
    <row r="6190" spans="12:20" s="48" customFormat="1" hidden="1">
      <c r="L6190" s="50"/>
      <c r="M6190" s="50"/>
      <c r="N6190" s="50"/>
      <c r="T6190" s="50"/>
    </row>
    <row r="6191" spans="12:20" s="48" customFormat="1" hidden="1">
      <c r="L6191" s="50"/>
      <c r="M6191" s="50"/>
      <c r="N6191" s="50"/>
      <c r="T6191" s="50"/>
    </row>
    <row r="6192" spans="12:20" s="48" customFormat="1" hidden="1">
      <c r="L6192" s="50"/>
      <c r="M6192" s="50"/>
      <c r="N6192" s="50"/>
      <c r="T6192" s="50"/>
    </row>
    <row r="6193" spans="12:20" s="48" customFormat="1" hidden="1">
      <c r="L6193" s="50"/>
      <c r="M6193" s="50"/>
      <c r="N6193" s="50"/>
      <c r="T6193" s="50"/>
    </row>
    <row r="6194" spans="12:20" s="48" customFormat="1" hidden="1">
      <c r="L6194" s="50"/>
      <c r="M6194" s="50"/>
      <c r="N6194" s="50"/>
      <c r="T6194" s="50"/>
    </row>
    <row r="6195" spans="12:20" s="48" customFormat="1" hidden="1">
      <c r="L6195" s="50"/>
      <c r="M6195" s="50"/>
      <c r="N6195" s="50"/>
      <c r="T6195" s="50"/>
    </row>
    <row r="6196" spans="12:20" s="48" customFormat="1" hidden="1">
      <c r="L6196" s="50"/>
      <c r="M6196" s="50"/>
      <c r="N6196" s="50"/>
      <c r="T6196" s="50"/>
    </row>
    <row r="6197" spans="12:20" s="48" customFormat="1" hidden="1">
      <c r="L6197" s="50"/>
      <c r="M6197" s="50"/>
      <c r="N6197" s="50"/>
      <c r="T6197" s="50"/>
    </row>
    <row r="6198" spans="12:20" s="48" customFormat="1" hidden="1">
      <c r="L6198" s="50"/>
      <c r="M6198" s="50"/>
      <c r="N6198" s="50"/>
      <c r="T6198" s="50"/>
    </row>
    <row r="6199" spans="12:20" s="48" customFormat="1" hidden="1">
      <c r="L6199" s="50"/>
      <c r="M6199" s="50"/>
      <c r="N6199" s="50"/>
      <c r="T6199" s="50"/>
    </row>
    <row r="6200" spans="12:20" s="48" customFormat="1" hidden="1">
      <c r="L6200" s="50"/>
      <c r="M6200" s="50"/>
      <c r="N6200" s="50"/>
      <c r="T6200" s="50"/>
    </row>
    <row r="6201" spans="12:20" s="48" customFormat="1" hidden="1">
      <c r="L6201" s="50"/>
      <c r="M6201" s="50"/>
      <c r="N6201" s="50"/>
      <c r="T6201" s="50"/>
    </row>
    <row r="6202" spans="12:20" s="48" customFormat="1" hidden="1">
      <c r="L6202" s="50"/>
      <c r="M6202" s="50"/>
      <c r="N6202" s="50"/>
      <c r="T6202" s="50"/>
    </row>
    <row r="6203" spans="12:20" s="48" customFormat="1" hidden="1">
      <c r="L6203" s="50"/>
      <c r="M6203" s="50"/>
      <c r="N6203" s="50"/>
      <c r="T6203" s="50"/>
    </row>
    <row r="6204" spans="12:20" s="48" customFormat="1" hidden="1">
      <c r="L6204" s="50"/>
      <c r="M6204" s="50"/>
      <c r="N6204" s="50"/>
      <c r="T6204" s="50"/>
    </row>
    <row r="6205" spans="12:20" s="48" customFormat="1" hidden="1">
      <c r="L6205" s="50"/>
      <c r="M6205" s="50"/>
      <c r="N6205" s="50"/>
      <c r="T6205" s="50"/>
    </row>
    <row r="6206" spans="12:20" s="48" customFormat="1" hidden="1">
      <c r="L6206" s="50"/>
      <c r="M6206" s="50"/>
      <c r="N6206" s="50"/>
      <c r="T6206" s="50"/>
    </row>
    <row r="6207" spans="12:20" s="48" customFormat="1" hidden="1">
      <c r="L6207" s="50"/>
      <c r="M6207" s="50"/>
      <c r="N6207" s="50"/>
      <c r="T6207" s="50"/>
    </row>
    <row r="6208" spans="12:20" s="48" customFormat="1" hidden="1">
      <c r="L6208" s="50"/>
      <c r="M6208" s="50"/>
      <c r="N6208" s="50"/>
      <c r="T6208" s="50"/>
    </row>
    <row r="6209" spans="12:20" s="48" customFormat="1" hidden="1">
      <c r="L6209" s="50"/>
      <c r="M6209" s="50"/>
      <c r="N6209" s="50"/>
      <c r="T6209" s="50"/>
    </row>
    <row r="6210" spans="12:20" s="48" customFormat="1" hidden="1">
      <c r="L6210" s="50"/>
      <c r="M6210" s="50"/>
      <c r="N6210" s="50"/>
      <c r="T6210" s="50"/>
    </row>
    <row r="6211" spans="12:20" s="48" customFormat="1" hidden="1">
      <c r="L6211" s="50"/>
      <c r="M6211" s="50"/>
      <c r="N6211" s="50"/>
      <c r="T6211" s="50"/>
    </row>
    <row r="6212" spans="12:20" s="48" customFormat="1" hidden="1">
      <c r="L6212" s="50"/>
      <c r="M6212" s="50"/>
      <c r="N6212" s="50"/>
      <c r="T6212" s="50"/>
    </row>
    <row r="6213" spans="12:20" s="48" customFormat="1" hidden="1">
      <c r="L6213" s="50"/>
      <c r="M6213" s="50"/>
      <c r="N6213" s="50"/>
      <c r="T6213" s="50"/>
    </row>
    <row r="6214" spans="12:20" s="48" customFormat="1" hidden="1">
      <c r="L6214" s="50"/>
      <c r="M6214" s="50"/>
      <c r="N6214" s="50"/>
      <c r="T6214" s="50"/>
    </row>
    <row r="6215" spans="12:20" s="48" customFormat="1" hidden="1">
      <c r="L6215" s="50"/>
      <c r="M6215" s="50"/>
      <c r="N6215" s="50"/>
      <c r="T6215" s="50"/>
    </row>
    <row r="6216" spans="12:20" s="48" customFormat="1" hidden="1">
      <c r="L6216" s="50"/>
      <c r="M6216" s="50"/>
      <c r="N6216" s="50"/>
      <c r="T6216" s="50"/>
    </row>
    <row r="6217" spans="12:20" s="48" customFormat="1" hidden="1">
      <c r="L6217" s="50"/>
      <c r="M6217" s="50"/>
      <c r="N6217" s="50"/>
      <c r="T6217" s="50"/>
    </row>
    <row r="6218" spans="12:20" s="48" customFormat="1" hidden="1">
      <c r="L6218" s="50"/>
      <c r="M6218" s="50"/>
      <c r="N6218" s="50"/>
      <c r="T6218" s="50"/>
    </row>
    <row r="6219" spans="12:20" s="48" customFormat="1" hidden="1">
      <c r="L6219" s="50"/>
      <c r="M6219" s="50"/>
      <c r="N6219" s="50"/>
      <c r="T6219" s="50"/>
    </row>
    <row r="6220" spans="12:20" s="48" customFormat="1" hidden="1">
      <c r="L6220" s="50"/>
      <c r="M6220" s="50"/>
      <c r="N6220" s="50"/>
      <c r="T6220" s="50"/>
    </row>
    <row r="6221" spans="12:20" s="48" customFormat="1" hidden="1">
      <c r="L6221" s="50"/>
      <c r="M6221" s="50"/>
      <c r="N6221" s="50"/>
      <c r="T6221" s="50"/>
    </row>
    <row r="6222" spans="12:20" s="48" customFormat="1" hidden="1">
      <c r="L6222" s="50"/>
      <c r="M6222" s="50"/>
      <c r="N6222" s="50"/>
      <c r="T6222" s="50"/>
    </row>
    <row r="6223" spans="12:20" s="48" customFormat="1" hidden="1">
      <c r="L6223" s="50"/>
      <c r="M6223" s="50"/>
      <c r="N6223" s="50"/>
      <c r="T6223" s="50"/>
    </row>
    <row r="6224" spans="12:20" s="48" customFormat="1" hidden="1">
      <c r="L6224" s="50"/>
      <c r="M6224" s="50"/>
      <c r="N6224" s="50"/>
      <c r="T6224" s="50"/>
    </row>
    <row r="6225" spans="12:20" s="48" customFormat="1" hidden="1">
      <c r="L6225" s="50"/>
      <c r="M6225" s="50"/>
      <c r="N6225" s="50"/>
      <c r="T6225" s="50"/>
    </row>
    <row r="6226" spans="12:20" s="48" customFormat="1" hidden="1">
      <c r="L6226" s="50"/>
      <c r="M6226" s="50"/>
      <c r="N6226" s="50"/>
      <c r="T6226" s="50"/>
    </row>
    <row r="6227" spans="12:20" s="48" customFormat="1" hidden="1">
      <c r="L6227" s="50"/>
      <c r="M6227" s="50"/>
      <c r="N6227" s="50"/>
      <c r="T6227" s="50"/>
    </row>
    <row r="6228" spans="12:20" s="48" customFormat="1" hidden="1">
      <c r="L6228" s="50"/>
      <c r="M6228" s="50"/>
      <c r="N6228" s="50"/>
      <c r="T6228" s="50"/>
    </row>
    <row r="6229" spans="12:20" s="48" customFormat="1" hidden="1">
      <c r="L6229" s="50"/>
      <c r="M6229" s="50"/>
      <c r="N6229" s="50"/>
      <c r="T6229" s="50"/>
    </row>
    <row r="6230" spans="12:20" s="48" customFormat="1" hidden="1">
      <c r="L6230" s="50"/>
      <c r="M6230" s="50"/>
      <c r="N6230" s="50"/>
      <c r="T6230" s="50"/>
    </row>
    <row r="6231" spans="12:20" s="48" customFormat="1" hidden="1">
      <c r="L6231" s="50"/>
      <c r="M6231" s="50"/>
      <c r="N6231" s="50"/>
      <c r="T6231" s="50"/>
    </row>
    <row r="6232" spans="12:20" s="48" customFormat="1" hidden="1">
      <c r="L6232" s="50"/>
      <c r="M6232" s="50"/>
      <c r="N6232" s="50"/>
      <c r="T6232" s="50"/>
    </row>
    <row r="6233" spans="12:20" s="48" customFormat="1" hidden="1">
      <c r="L6233" s="50"/>
      <c r="M6233" s="50"/>
      <c r="N6233" s="50"/>
      <c r="T6233" s="50"/>
    </row>
    <row r="6234" spans="12:20" s="48" customFormat="1" hidden="1">
      <c r="L6234" s="50"/>
      <c r="M6234" s="50"/>
      <c r="N6234" s="50"/>
      <c r="T6234" s="50"/>
    </row>
    <row r="6235" spans="12:20" s="48" customFormat="1" hidden="1">
      <c r="L6235" s="50"/>
      <c r="M6235" s="50"/>
      <c r="N6235" s="50"/>
      <c r="T6235" s="50"/>
    </row>
    <row r="6236" spans="12:20" s="48" customFormat="1" hidden="1">
      <c r="L6236" s="50"/>
      <c r="M6236" s="50"/>
      <c r="N6236" s="50"/>
      <c r="T6236" s="50"/>
    </row>
    <row r="6237" spans="12:20" s="48" customFormat="1" hidden="1">
      <c r="L6237" s="50"/>
      <c r="M6237" s="50"/>
      <c r="N6237" s="50"/>
      <c r="T6237" s="50"/>
    </row>
    <row r="6238" spans="12:20" s="48" customFormat="1" hidden="1">
      <c r="L6238" s="50"/>
      <c r="M6238" s="50"/>
      <c r="N6238" s="50"/>
      <c r="T6238" s="50"/>
    </row>
    <row r="6239" spans="12:20" s="48" customFormat="1" hidden="1">
      <c r="L6239" s="50"/>
      <c r="M6239" s="50"/>
      <c r="N6239" s="50"/>
      <c r="T6239" s="50"/>
    </row>
    <row r="6240" spans="12:20" s="48" customFormat="1" hidden="1">
      <c r="L6240" s="50"/>
      <c r="M6240" s="50"/>
      <c r="N6240" s="50"/>
      <c r="T6240" s="50"/>
    </row>
    <row r="6241" spans="12:20" s="48" customFormat="1" hidden="1">
      <c r="L6241" s="50"/>
      <c r="M6241" s="50"/>
      <c r="N6241" s="50"/>
      <c r="T6241" s="50"/>
    </row>
    <row r="6242" spans="12:20" s="48" customFormat="1" hidden="1">
      <c r="L6242" s="50"/>
      <c r="M6242" s="50"/>
      <c r="N6242" s="50"/>
      <c r="T6242" s="50"/>
    </row>
    <row r="6243" spans="12:20" s="48" customFormat="1" hidden="1">
      <c r="L6243" s="50"/>
      <c r="M6243" s="50"/>
      <c r="N6243" s="50"/>
      <c r="T6243" s="50"/>
    </row>
    <row r="6244" spans="12:20" s="48" customFormat="1" hidden="1">
      <c r="L6244" s="50"/>
      <c r="M6244" s="50"/>
      <c r="N6244" s="50"/>
      <c r="T6244" s="50"/>
    </row>
    <row r="6245" spans="12:20" s="48" customFormat="1" hidden="1">
      <c r="L6245" s="50"/>
      <c r="M6245" s="50"/>
      <c r="N6245" s="50"/>
      <c r="T6245" s="50"/>
    </row>
    <row r="6246" spans="12:20" s="48" customFormat="1" hidden="1">
      <c r="L6246" s="50"/>
      <c r="M6246" s="50"/>
      <c r="N6246" s="50"/>
      <c r="T6246" s="50"/>
    </row>
    <row r="6247" spans="12:20" s="48" customFormat="1" hidden="1">
      <c r="L6247" s="50"/>
      <c r="M6247" s="50"/>
      <c r="N6247" s="50"/>
      <c r="T6247" s="50"/>
    </row>
    <row r="6248" spans="12:20" s="48" customFormat="1" hidden="1">
      <c r="L6248" s="50"/>
      <c r="M6248" s="50"/>
      <c r="N6248" s="50"/>
      <c r="T6248" s="50"/>
    </row>
    <row r="6249" spans="12:20" s="48" customFormat="1" hidden="1">
      <c r="L6249" s="50"/>
      <c r="M6249" s="50"/>
      <c r="N6249" s="50"/>
      <c r="T6249" s="50"/>
    </row>
    <row r="6250" spans="12:20" s="48" customFormat="1" hidden="1">
      <c r="L6250" s="50"/>
      <c r="M6250" s="50"/>
      <c r="N6250" s="50"/>
      <c r="T6250" s="50"/>
    </row>
    <row r="6251" spans="12:20" s="48" customFormat="1" hidden="1">
      <c r="L6251" s="50"/>
      <c r="M6251" s="50"/>
      <c r="N6251" s="50"/>
      <c r="T6251" s="50"/>
    </row>
    <row r="6252" spans="12:20" s="48" customFormat="1" hidden="1">
      <c r="L6252" s="50"/>
      <c r="M6252" s="50"/>
      <c r="N6252" s="50"/>
      <c r="T6252" s="50"/>
    </row>
    <row r="6253" spans="12:20" s="48" customFormat="1" hidden="1">
      <c r="L6253" s="50"/>
      <c r="M6253" s="50"/>
      <c r="N6253" s="50"/>
      <c r="T6253" s="50"/>
    </row>
    <row r="6254" spans="12:20" s="48" customFormat="1" hidden="1">
      <c r="L6254" s="50"/>
      <c r="M6254" s="50"/>
      <c r="N6254" s="50"/>
      <c r="T6254" s="50"/>
    </row>
    <row r="6255" spans="12:20" s="48" customFormat="1" hidden="1">
      <c r="L6255" s="50"/>
      <c r="M6255" s="50"/>
      <c r="N6255" s="50"/>
      <c r="T6255" s="50"/>
    </row>
    <row r="6256" spans="12:20" s="48" customFormat="1" hidden="1">
      <c r="L6256" s="50"/>
      <c r="M6256" s="50"/>
      <c r="N6256" s="50"/>
      <c r="T6256" s="50"/>
    </row>
    <row r="6257" spans="12:20" s="48" customFormat="1" hidden="1">
      <c r="L6257" s="50"/>
      <c r="M6257" s="50"/>
      <c r="N6257" s="50"/>
      <c r="T6257" s="50"/>
    </row>
    <row r="6258" spans="12:20" s="48" customFormat="1" hidden="1">
      <c r="L6258" s="50"/>
      <c r="M6258" s="50"/>
      <c r="N6258" s="50"/>
      <c r="T6258" s="50"/>
    </row>
    <row r="6259" spans="12:20" s="48" customFormat="1" hidden="1">
      <c r="L6259" s="50"/>
      <c r="M6259" s="50"/>
      <c r="N6259" s="50"/>
      <c r="T6259" s="50"/>
    </row>
    <row r="6260" spans="12:20" s="48" customFormat="1" hidden="1">
      <c r="L6260" s="50"/>
      <c r="M6260" s="50"/>
      <c r="N6260" s="50"/>
      <c r="T6260" s="50"/>
    </row>
    <row r="6261" spans="12:20" s="48" customFormat="1" hidden="1">
      <c r="L6261" s="50"/>
      <c r="M6261" s="50"/>
      <c r="N6261" s="50"/>
      <c r="T6261" s="50"/>
    </row>
    <row r="6262" spans="12:20" s="48" customFormat="1" hidden="1">
      <c r="L6262" s="50"/>
      <c r="M6262" s="50"/>
      <c r="N6262" s="50"/>
      <c r="T6262" s="50"/>
    </row>
    <row r="6263" spans="12:20" s="48" customFormat="1" hidden="1">
      <c r="L6263" s="50"/>
      <c r="M6263" s="50"/>
      <c r="N6263" s="50"/>
      <c r="T6263" s="50"/>
    </row>
    <row r="6264" spans="12:20" s="48" customFormat="1" hidden="1">
      <c r="L6264" s="50"/>
      <c r="M6264" s="50"/>
      <c r="N6264" s="50"/>
      <c r="T6264" s="50"/>
    </row>
    <row r="6265" spans="12:20" s="48" customFormat="1" hidden="1">
      <c r="L6265" s="50"/>
      <c r="M6265" s="50"/>
      <c r="N6265" s="50"/>
      <c r="T6265" s="50"/>
    </row>
    <row r="6266" spans="12:20" s="48" customFormat="1" hidden="1">
      <c r="L6266" s="50"/>
      <c r="M6266" s="50"/>
      <c r="N6266" s="50"/>
      <c r="T6266" s="50"/>
    </row>
    <row r="6267" spans="12:20" s="48" customFormat="1" hidden="1">
      <c r="L6267" s="50"/>
      <c r="M6267" s="50"/>
      <c r="N6267" s="50"/>
      <c r="T6267" s="50"/>
    </row>
    <row r="6268" spans="12:20" s="48" customFormat="1" hidden="1">
      <c r="L6268" s="50"/>
      <c r="M6268" s="50"/>
      <c r="N6268" s="50"/>
      <c r="T6268" s="50"/>
    </row>
    <row r="6269" spans="12:20" s="48" customFormat="1" hidden="1">
      <c r="L6269" s="50"/>
      <c r="M6269" s="50"/>
      <c r="N6269" s="50"/>
      <c r="T6269" s="50"/>
    </row>
    <row r="6270" spans="12:20" s="48" customFormat="1" hidden="1">
      <c r="L6270" s="50"/>
      <c r="M6270" s="50"/>
      <c r="N6270" s="50"/>
      <c r="T6270" s="50"/>
    </row>
    <row r="6271" spans="12:20" s="48" customFormat="1" hidden="1">
      <c r="L6271" s="50"/>
      <c r="M6271" s="50"/>
      <c r="N6271" s="50"/>
      <c r="T6271" s="50"/>
    </row>
    <row r="6272" spans="12:20" s="48" customFormat="1" hidden="1">
      <c r="L6272" s="50"/>
      <c r="M6272" s="50"/>
      <c r="N6272" s="50"/>
      <c r="T6272" s="50"/>
    </row>
    <row r="6273" spans="12:20" s="48" customFormat="1" hidden="1">
      <c r="L6273" s="50"/>
      <c r="M6273" s="50"/>
      <c r="N6273" s="50"/>
      <c r="T6273" s="50"/>
    </row>
    <row r="6274" spans="12:20" s="48" customFormat="1" hidden="1">
      <c r="L6274" s="50"/>
      <c r="M6274" s="50"/>
      <c r="N6274" s="50"/>
      <c r="T6274" s="50"/>
    </row>
    <row r="6275" spans="12:20" s="48" customFormat="1" hidden="1">
      <c r="L6275" s="50"/>
      <c r="M6275" s="50"/>
      <c r="N6275" s="50"/>
      <c r="T6275" s="50"/>
    </row>
    <row r="6276" spans="12:20" s="48" customFormat="1" hidden="1">
      <c r="L6276" s="50"/>
      <c r="M6276" s="50"/>
      <c r="N6276" s="50"/>
      <c r="T6276" s="50"/>
    </row>
    <row r="6277" spans="12:20" s="48" customFormat="1" hidden="1">
      <c r="L6277" s="50"/>
      <c r="M6277" s="50"/>
      <c r="N6277" s="50"/>
      <c r="T6277" s="50"/>
    </row>
    <row r="6278" spans="12:20" s="48" customFormat="1" hidden="1">
      <c r="L6278" s="50"/>
      <c r="M6278" s="50"/>
      <c r="N6278" s="50"/>
      <c r="T6278" s="50"/>
    </row>
    <row r="6279" spans="12:20" s="48" customFormat="1" hidden="1">
      <c r="L6279" s="50"/>
      <c r="M6279" s="50"/>
      <c r="N6279" s="50"/>
      <c r="T6279" s="50"/>
    </row>
    <row r="6280" spans="12:20" s="48" customFormat="1" hidden="1">
      <c r="L6280" s="50"/>
      <c r="M6280" s="50"/>
      <c r="N6280" s="50"/>
      <c r="T6280" s="50"/>
    </row>
    <row r="6281" spans="12:20" s="48" customFormat="1" hidden="1">
      <c r="L6281" s="50"/>
      <c r="M6281" s="50"/>
      <c r="N6281" s="50"/>
      <c r="T6281" s="50"/>
    </row>
    <row r="6282" spans="12:20" s="48" customFormat="1" hidden="1">
      <c r="L6282" s="50"/>
      <c r="M6282" s="50"/>
      <c r="N6282" s="50"/>
      <c r="T6282" s="50"/>
    </row>
    <row r="6283" spans="12:20" s="48" customFormat="1" hidden="1">
      <c r="L6283" s="50"/>
      <c r="M6283" s="50"/>
      <c r="N6283" s="50"/>
      <c r="T6283" s="50"/>
    </row>
    <row r="6284" spans="12:20" s="48" customFormat="1" hidden="1">
      <c r="L6284" s="50"/>
      <c r="M6284" s="50"/>
      <c r="N6284" s="50"/>
      <c r="T6284" s="50"/>
    </row>
    <row r="6285" spans="12:20" s="48" customFormat="1" hidden="1">
      <c r="L6285" s="50"/>
      <c r="M6285" s="50"/>
      <c r="N6285" s="50"/>
      <c r="T6285" s="50"/>
    </row>
    <row r="6286" spans="12:20" s="48" customFormat="1" hidden="1">
      <c r="L6286" s="50"/>
      <c r="M6286" s="50"/>
      <c r="N6286" s="50"/>
      <c r="T6286" s="50"/>
    </row>
    <row r="6287" spans="12:20" s="48" customFormat="1" hidden="1">
      <c r="L6287" s="50"/>
      <c r="M6287" s="50"/>
      <c r="N6287" s="50"/>
      <c r="T6287" s="50"/>
    </row>
    <row r="6288" spans="12:20" s="48" customFormat="1" hidden="1">
      <c r="L6288" s="50"/>
      <c r="M6288" s="50"/>
      <c r="N6288" s="50"/>
      <c r="T6288" s="50"/>
    </row>
    <row r="6289" spans="12:20" s="48" customFormat="1" hidden="1">
      <c r="L6289" s="50"/>
      <c r="M6289" s="50"/>
      <c r="N6289" s="50"/>
      <c r="T6289" s="50"/>
    </row>
    <row r="6290" spans="12:20" s="48" customFormat="1" hidden="1">
      <c r="L6290" s="50"/>
      <c r="M6290" s="50"/>
      <c r="N6290" s="50"/>
      <c r="T6290" s="50"/>
    </row>
    <row r="6291" spans="12:20" s="48" customFormat="1" hidden="1">
      <c r="L6291" s="50"/>
      <c r="M6291" s="50"/>
      <c r="N6291" s="50"/>
      <c r="T6291" s="50"/>
    </row>
    <row r="6292" spans="12:20" s="48" customFormat="1" hidden="1">
      <c r="L6292" s="50"/>
      <c r="M6292" s="50"/>
      <c r="N6292" s="50"/>
      <c r="T6292" s="50"/>
    </row>
    <row r="6293" spans="12:20" s="48" customFormat="1" hidden="1">
      <c r="L6293" s="50"/>
      <c r="M6293" s="50"/>
      <c r="N6293" s="50"/>
      <c r="T6293" s="50"/>
    </row>
    <row r="6294" spans="12:20" s="48" customFormat="1" hidden="1">
      <c r="L6294" s="50"/>
      <c r="M6294" s="50"/>
      <c r="N6294" s="50"/>
      <c r="T6294" s="50"/>
    </row>
    <row r="6295" spans="12:20" s="48" customFormat="1" hidden="1">
      <c r="L6295" s="50"/>
      <c r="M6295" s="50"/>
      <c r="N6295" s="50"/>
      <c r="T6295" s="50"/>
    </row>
    <row r="6296" spans="12:20" s="48" customFormat="1" hidden="1">
      <c r="L6296" s="50"/>
      <c r="M6296" s="50"/>
      <c r="N6296" s="50"/>
      <c r="T6296" s="50"/>
    </row>
    <row r="6297" spans="12:20" s="48" customFormat="1" hidden="1">
      <c r="L6297" s="50"/>
      <c r="M6297" s="50"/>
      <c r="N6297" s="50"/>
      <c r="T6297" s="50"/>
    </row>
    <row r="6298" spans="12:20" s="48" customFormat="1" hidden="1">
      <c r="L6298" s="50"/>
      <c r="M6298" s="50"/>
      <c r="N6298" s="50"/>
      <c r="T6298" s="50"/>
    </row>
    <row r="6299" spans="12:20" s="48" customFormat="1" hidden="1">
      <c r="L6299" s="50"/>
      <c r="M6299" s="50"/>
      <c r="N6299" s="50"/>
      <c r="T6299" s="50"/>
    </row>
    <row r="6300" spans="12:20" s="48" customFormat="1" hidden="1">
      <c r="L6300" s="50"/>
      <c r="M6300" s="50"/>
      <c r="N6300" s="50"/>
      <c r="T6300" s="50"/>
    </row>
    <row r="6301" spans="12:20" s="48" customFormat="1" hidden="1">
      <c r="L6301" s="50"/>
      <c r="M6301" s="50"/>
      <c r="N6301" s="50"/>
      <c r="T6301" s="50"/>
    </row>
    <row r="6302" spans="12:20" s="48" customFormat="1" hidden="1">
      <c r="L6302" s="50"/>
      <c r="M6302" s="50"/>
      <c r="N6302" s="50"/>
      <c r="T6302" s="50"/>
    </row>
    <row r="6303" spans="12:20" s="48" customFormat="1" hidden="1">
      <c r="L6303" s="50"/>
      <c r="M6303" s="50"/>
      <c r="N6303" s="50"/>
      <c r="T6303" s="50"/>
    </row>
    <row r="6304" spans="12:20" s="48" customFormat="1" hidden="1">
      <c r="L6304" s="50"/>
      <c r="M6304" s="50"/>
      <c r="N6304" s="50"/>
      <c r="T6304" s="50"/>
    </row>
    <row r="6305" spans="12:20" s="48" customFormat="1" hidden="1">
      <c r="L6305" s="50"/>
      <c r="M6305" s="50"/>
      <c r="N6305" s="50"/>
      <c r="T6305" s="50"/>
    </row>
    <row r="6306" spans="12:20" s="48" customFormat="1" hidden="1">
      <c r="L6306" s="50"/>
      <c r="M6306" s="50"/>
      <c r="N6306" s="50"/>
      <c r="T6306" s="50"/>
    </row>
    <row r="6307" spans="12:20" s="48" customFormat="1" hidden="1">
      <c r="L6307" s="50"/>
      <c r="M6307" s="50"/>
      <c r="N6307" s="50"/>
      <c r="T6307" s="50"/>
    </row>
    <row r="6308" spans="12:20" s="48" customFormat="1" hidden="1">
      <c r="L6308" s="50"/>
      <c r="M6308" s="50"/>
      <c r="N6308" s="50"/>
      <c r="T6308" s="50"/>
    </row>
    <row r="6309" spans="12:20" s="48" customFormat="1" hidden="1">
      <c r="L6309" s="50"/>
      <c r="M6309" s="50"/>
      <c r="N6309" s="50"/>
      <c r="T6309" s="50"/>
    </row>
    <row r="6310" spans="12:20" s="48" customFormat="1" hidden="1">
      <c r="L6310" s="50"/>
      <c r="M6310" s="50"/>
      <c r="N6310" s="50"/>
      <c r="T6310" s="50"/>
    </row>
    <row r="6311" spans="12:20" s="48" customFormat="1" hidden="1">
      <c r="L6311" s="50"/>
      <c r="M6311" s="50"/>
      <c r="N6311" s="50"/>
      <c r="T6311" s="50"/>
    </row>
    <row r="6312" spans="12:20" s="48" customFormat="1" hidden="1">
      <c r="L6312" s="50"/>
      <c r="M6312" s="50"/>
      <c r="N6312" s="50"/>
      <c r="T6312" s="50"/>
    </row>
    <row r="6313" spans="12:20" s="48" customFormat="1" hidden="1">
      <c r="L6313" s="50"/>
      <c r="M6313" s="50"/>
      <c r="N6313" s="50"/>
      <c r="T6313" s="50"/>
    </row>
    <row r="6314" spans="12:20" s="48" customFormat="1" hidden="1">
      <c r="L6314" s="50"/>
      <c r="M6314" s="50"/>
      <c r="N6314" s="50"/>
      <c r="T6314" s="50"/>
    </row>
    <row r="6315" spans="12:20" s="48" customFormat="1" hidden="1">
      <c r="L6315" s="50"/>
      <c r="M6315" s="50"/>
      <c r="N6315" s="50"/>
      <c r="T6315" s="50"/>
    </row>
    <row r="6316" spans="12:20" s="48" customFormat="1" hidden="1">
      <c r="L6316" s="50"/>
      <c r="M6316" s="50"/>
      <c r="N6316" s="50"/>
      <c r="T6316" s="50"/>
    </row>
    <row r="6317" spans="12:20" s="48" customFormat="1" hidden="1">
      <c r="L6317" s="50"/>
      <c r="M6317" s="50"/>
      <c r="N6317" s="50"/>
      <c r="T6317" s="50"/>
    </row>
    <row r="6318" spans="12:20" s="48" customFormat="1" hidden="1">
      <c r="L6318" s="50"/>
      <c r="M6318" s="50"/>
      <c r="N6318" s="50"/>
      <c r="T6318" s="50"/>
    </row>
    <row r="6319" spans="12:20" s="48" customFormat="1" hidden="1">
      <c r="L6319" s="50"/>
      <c r="M6319" s="50"/>
      <c r="N6319" s="50"/>
      <c r="T6319" s="50"/>
    </row>
    <row r="6320" spans="12:20" s="48" customFormat="1" hidden="1">
      <c r="L6320" s="50"/>
      <c r="M6320" s="50"/>
      <c r="N6320" s="50"/>
      <c r="T6320" s="50"/>
    </row>
    <row r="6321" spans="12:20" s="48" customFormat="1" hidden="1">
      <c r="L6321" s="50"/>
      <c r="M6321" s="50"/>
      <c r="N6321" s="50"/>
      <c r="T6321" s="50"/>
    </row>
    <row r="6322" spans="12:20" s="48" customFormat="1" hidden="1">
      <c r="L6322" s="50"/>
      <c r="M6322" s="50"/>
      <c r="N6322" s="50"/>
      <c r="T6322" s="50"/>
    </row>
    <row r="6323" spans="12:20" s="48" customFormat="1" hidden="1">
      <c r="L6323" s="50"/>
      <c r="M6323" s="50"/>
      <c r="N6323" s="50"/>
      <c r="T6323" s="50"/>
    </row>
    <row r="6324" spans="12:20" s="48" customFormat="1" hidden="1">
      <c r="L6324" s="50"/>
      <c r="M6324" s="50"/>
      <c r="N6324" s="50"/>
      <c r="T6324" s="50"/>
    </row>
    <row r="6325" spans="12:20" s="48" customFormat="1" hidden="1">
      <c r="L6325" s="50"/>
      <c r="M6325" s="50"/>
      <c r="N6325" s="50"/>
      <c r="T6325" s="50"/>
    </row>
    <row r="6326" spans="12:20" s="48" customFormat="1" hidden="1">
      <c r="L6326" s="50"/>
      <c r="M6326" s="50"/>
      <c r="N6326" s="50"/>
      <c r="T6326" s="50"/>
    </row>
    <row r="6327" spans="12:20" s="48" customFormat="1" hidden="1">
      <c r="L6327" s="50"/>
      <c r="M6327" s="50"/>
      <c r="N6327" s="50"/>
      <c r="T6327" s="50"/>
    </row>
    <row r="6328" spans="12:20" s="48" customFormat="1" hidden="1">
      <c r="L6328" s="50"/>
      <c r="M6328" s="50"/>
      <c r="N6328" s="50"/>
      <c r="T6328" s="50"/>
    </row>
    <row r="6329" spans="12:20" s="48" customFormat="1" hidden="1">
      <c r="L6329" s="50"/>
      <c r="M6329" s="50"/>
      <c r="N6329" s="50"/>
      <c r="T6329" s="50"/>
    </row>
    <row r="6330" spans="12:20" s="48" customFormat="1" hidden="1">
      <c r="L6330" s="50"/>
      <c r="M6330" s="50"/>
      <c r="N6330" s="50"/>
      <c r="T6330" s="50"/>
    </row>
    <row r="6331" spans="12:20" s="48" customFormat="1" hidden="1">
      <c r="L6331" s="50"/>
      <c r="M6331" s="50"/>
      <c r="N6331" s="50"/>
      <c r="T6331" s="50"/>
    </row>
    <row r="6332" spans="12:20" s="48" customFormat="1" hidden="1">
      <c r="L6332" s="50"/>
      <c r="M6332" s="50"/>
      <c r="N6332" s="50"/>
      <c r="T6332" s="50"/>
    </row>
    <row r="6333" spans="12:20" s="48" customFormat="1" hidden="1">
      <c r="L6333" s="50"/>
      <c r="M6333" s="50"/>
      <c r="N6333" s="50"/>
      <c r="T6333" s="50"/>
    </row>
    <row r="6334" spans="12:20" s="48" customFormat="1" hidden="1">
      <c r="L6334" s="50"/>
      <c r="M6334" s="50"/>
      <c r="N6334" s="50"/>
      <c r="T6334" s="50"/>
    </row>
    <row r="6335" spans="12:20" s="48" customFormat="1" hidden="1">
      <c r="L6335" s="50"/>
      <c r="M6335" s="50"/>
      <c r="N6335" s="50"/>
      <c r="T6335" s="50"/>
    </row>
    <row r="6336" spans="12:20" s="48" customFormat="1" hidden="1">
      <c r="L6336" s="50"/>
      <c r="M6336" s="50"/>
      <c r="N6336" s="50"/>
      <c r="T6336" s="50"/>
    </row>
    <row r="6337" spans="12:20" s="48" customFormat="1" hidden="1">
      <c r="L6337" s="50"/>
      <c r="M6337" s="50"/>
      <c r="N6337" s="50"/>
      <c r="T6337" s="50"/>
    </row>
    <row r="6338" spans="12:20" s="48" customFormat="1" hidden="1">
      <c r="L6338" s="50"/>
      <c r="M6338" s="50"/>
      <c r="N6338" s="50"/>
      <c r="T6338" s="50"/>
    </row>
    <row r="6339" spans="12:20" s="48" customFormat="1" hidden="1">
      <c r="L6339" s="50"/>
      <c r="M6339" s="50"/>
      <c r="N6339" s="50"/>
      <c r="T6339" s="50"/>
    </row>
    <row r="6340" spans="12:20" s="48" customFormat="1" hidden="1">
      <c r="L6340" s="50"/>
      <c r="M6340" s="50"/>
      <c r="N6340" s="50"/>
      <c r="T6340" s="50"/>
    </row>
    <row r="6341" spans="12:20" s="48" customFormat="1" hidden="1">
      <c r="L6341" s="50"/>
      <c r="M6341" s="50"/>
      <c r="N6341" s="50"/>
      <c r="T6341" s="50"/>
    </row>
    <row r="6342" spans="12:20" s="48" customFormat="1" hidden="1">
      <c r="L6342" s="50"/>
      <c r="M6342" s="50"/>
      <c r="N6342" s="50"/>
      <c r="T6342" s="50"/>
    </row>
    <row r="6343" spans="12:20" s="48" customFormat="1" hidden="1">
      <c r="L6343" s="50"/>
      <c r="M6343" s="50"/>
      <c r="N6343" s="50"/>
      <c r="T6343" s="50"/>
    </row>
    <row r="6344" spans="12:20" s="48" customFormat="1" hidden="1">
      <c r="L6344" s="50"/>
      <c r="M6344" s="50"/>
      <c r="N6344" s="50"/>
      <c r="T6344" s="50"/>
    </row>
    <row r="6345" spans="12:20" s="48" customFormat="1" hidden="1">
      <c r="L6345" s="50"/>
      <c r="M6345" s="50"/>
      <c r="N6345" s="50"/>
      <c r="T6345" s="50"/>
    </row>
    <row r="6346" spans="12:20" s="48" customFormat="1" hidden="1">
      <c r="L6346" s="50"/>
      <c r="M6346" s="50"/>
      <c r="N6346" s="50"/>
      <c r="T6346" s="50"/>
    </row>
    <row r="6347" spans="12:20" s="48" customFormat="1" hidden="1">
      <c r="L6347" s="50"/>
      <c r="M6347" s="50"/>
      <c r="N6347" s="50"/>
      <c r="T6347" s="50"/>
    </row>
    <row r="6348" spans="12:20" s="48" customFormat="1" hidden="1">
      <c r="L6348" s="50"/>
      <c r="M6348" s="50"/>
      <c r="N6348" s="50"/>
      <c r="T6348" s="50"/>
    </row>
    <row r="6349" spans="12:20" s="48" customFormat="1" hidden="1">
      <c r="L6349" s="50"/>
      <c r="M6349" s="50"/>
      <c r="N6349" s="50"/>
      <c r="T6349" s="50"/>
    </row>
    <row r="6350" spans="12:20" s="48" customFormat="1" hidden="1">
      <c r="L6350" s="50"/>
      <c r="M6350" s="50"/>
      <c r="N6350" s="50"/>
      <c r="T6350" s="50"/>
    </row>
    <row r="6351" spans="12:20" s="48" customFormat="1" hidden="1">
      <c r="L6351" s="50"/>
      <c r="M6351" s="50"/>
      <c r="N6351" s="50"/>
      <c r="T6351" s="50"/>
    </row>
    <row r="6352" spans="12:20" s="48" customFormat="1" hidden="1">
      <c r="L6352" s="50"/>
      <c r="M6352" s="50"/>
      <c r="N6352" s="50"/>
      <c r="T6352" s="50"/>
    </row>
    <row r="6353" spans="12:20" s="48" customFormat="1" hidden="1">
      <c r="L6353" s="50"/>
      <c r="M6353" s="50"/>
      <c r="N6353" s="50"/>
      <c r="T6353" s="50"/>
    </row>
    <row r="6354" spans="12:20" s="48" customFormat="1" hidden="1">
      <c r="L6354" s="50"/>
      <c r="M6354" s="50"/>
      <c r="N6354" s="50"/>
      <c r="T6354" s="50"/>
    </row>
    <row r="6355" spans="12:20" s="48" customFormat="1" hidden="1">
      <c r="L6355" s="50"/>
      <c r="M6355" s="50"/>
      <c r="N6355" s="50"/>
      <c r="T6355" s="50"/>
    </row>
    <row r="6356" spans="12:20" s="48" customFormat="1" hidden="1">
      <c r="L6356" s="50"/>
      <c r="M6356" s="50"/>
      <c r="N6356" s="50"/>
      <c r="T6356" s="50"/>
    </row>
    <row r="6357" spans="12:20" s="48" customFormat="1" hidden="1">
      <c r="L6357" s="50"/>
      <c r="M6357" s="50"/>
      <c r="N6357" s="50"/>
      <c r="T6357" s="50"/>
    </row>
    <row r="6358" spans="12:20" s="48" customFormat="1" hidden="1">
      <c r="L6358" s="50"/>
      <c r="M6358" s="50"/>
      <c r="N6358" s="50"/>
      <c r="T6358" s="50"/>
    </row>
    <row r="6359" spans="12:20" s="48" customFormat="1" hidden="1">
      <c r="L6359" s="50"/>
      <c r="M6359" s="50"/>
      <c r="N6359" s="50"/>
      <c r="T6359" s="50"/>
    </row>
    <row r="6360" spans="12:20" s="48" customFormat="1" hidden="1">
      <c r="L6360" s="50"/>
      <c r="M6360" s="50"/>
      <c r="N6360" s="50"/>
      <c r="T6360" s="50"/>
    </row>
    <row r="6361" spans="12:20" s="48" customFormat="1" hidden="1">
      <c r="L6361" s="50"/>
      <c r="M6361" s="50"/>
      <c r="N6361" s="50"/>
      <c r="T6361" s="50"/>
    </row>
    <row r="6362" spans="12:20" s="48" customFormat="1" hidden="1">
      <c r="L6362" s="50"/>
      <c r="M6362" s="50"/>
      <c r="N6362" s="50"/>
      <c r="T6362" s="50"/>
    </row>
    <row r="6363" spans="12:20" s="48" customFormat="1" hidden="1">
      <c r="L6363" s="50"/>
      <c r="M6363" s="50"/>
      <c r="N6363" s="50"/>
      <c r="T6363" s="50"/>
    </row>
    <row r="6364" spans="12:20" s="48" customFormat="1" hidden="1">
      <c r="L6364" s="50"/>
      <c r="M6364" s="50"/>
      <c r="N6364" s="50"/>
      <c r="T6364" s="50"/>
    </row>
    <row r="6365" spans="12:20" s="48" customFormat="1" hidden="1">
      <c r="L6365" s="50"/>
      <c r="M6365" s="50"/>
      <c r="N6365" s="50"/>
      <c r="T6365" s="50"/>
    </row>
    <row r="6366" spans="12:20" s="48" customFormat="1" hidden="1">
      <c r="L6366" s="50"/>
      <c r="M6366" s="50"/>
      <c r="N6366" s="50"/>
      <c r="T6366" s="50"/>
    </row>
    <row r="6367" spans="12:20" s="48" customFormat="1" hidden="1">
      <c r="L6367" s="50"/>
      <c r="M6367" s="50"/>
      <c r="N6367" s="50"/>
      <c r="T6367" s="50"/>
    </row>
    <row r="6368" spans="12:20" s="48" customFormat="1" hidden="1">
      <c r="L6368" s="50"/>
      <c r="M6368" s="50"/>
      <c r="N6368" s="50"/>
      <c r="T6368" s="50"/>
    </row>
    <row r="6369" spans="12:20" s="48" customFormat="1" hidden="1">
      <c r="L6369" s="50"/>
      <c r="M6369" s="50"/>
      <c r="N6369" s="50"/>
      <c r="T6369" s="50"/>
    </row>
    <row r="6370" spans="12:20" s="48" customFormat="1" hidden="1">
      <c r="L6370" s="50"/>
      <c r="M6370" s="50"/>
      <c r="N6370" s="50"/>
      <c r="T6370" s="50"/>
    </row>
    <row r="6371" spans="12:20" s="48" customFormat="1" hidden="1">
      <c r="L6371" s="50"/>
      <c r="M6371" s="50"/>
      <c r="N6371" s="50"/>
      <c r="T6371" s="50"/>
    </row>
    <row r="6372" spans="12:20" s="48" customFormat="1" hidden="1">
      <c r="L6372" s="50"/>
      <c r="M6372" s="50"/>
      <c r="N6372" s="50"/>
      <c r="T6372" s="50"/>
    </row>
    <row r="6373" spans="12:20" s="48" customFormat="1" hidden="1">
      <c r="L6373" s="50"/>
      <c r="M6373" s="50"/>
      <c r="N6373" s="50"/>
      <c r="T6373" s="50"/>
    </row>
    <row r="6374" spans="12:20" s="48" customFormat="1" hidden="1">
      <c r="L6374" s="50"/>
      <c r="M6374" s="50"/>
      <c r="N6374" s="50"/>
      <c r="T6374" s="50"/>
    </row>
    <row r="6375" spans="12:20" s="48" customFormat="1" hidden="1">
      <c r="L6375" s="50"/>
      <c r="M6375" s="50"/>
      <c r="N6375" s="50"/>
      <c r="T6375" s="50"/>
    </row>
    <row r="6376" spans="12:20" s="48" customFormat="1" hidden="1">
      <c r="L6376" s="50"/>
      <c r="M6376" s="50"/>
      <c r="N6376" s="50"/>
      <c r="T6376" s="50"/>
    </row>
    <row r="6377" spans="12:20" s="48" customFormat="1" hidden="1">
      <c r="L6377" s="50"/>
      <c r="M6377" s="50"/>
      <c r="N6377" s="50"/>
      <c r="T6377" s="50"/>
    </row>
    <row r="6378" spans="12:20" s="48" customFormat="1" hidden="1">
      <c r="L6378" s="50"/>
      <c r="M6378" s="50"/>
      <c r="N6378" s="50"/>
      <c r="T6378" s="50"/>
    </row>
    <row r="6379" spans="12:20" s="48" customFormat="1" hidden="1">
      <c r="L6379" s="50"/>
      <c r="M6379" s="50"/>
      <c r="N6379" s="50"/>
      <c r="T6379" s="50"/>
    </row>
    <row r="6380" spans="12:20" s="48" customFormat="1" hidden="1">
      <c r="L6380" s="50"/>
      <c r="M6380" s="50"/>
      <c r="N6380" s="50"/>
      <c r="T6380" s="50"/>
    </row>
    <row r="6381" spans="12:20" s="48" customFormat="1" hidden="1">
      <c r="L6381" s="50"/>
      <c r="M6381" s="50"/>
      <c r="N6381" s="50"/>
      <c r="T6381" s="50"/>
    </row>
    <row r="6382" spans="12:20" s="48" customFormat="1" hidden="1">
      <c r="L6382" s="50"/>
      <c r="M6382" s="50"/>
      <c r="N6382" s="50"/>
      <c r="T6382" s="50"/>
    </row>
    <row r="6383" spans="12:20" s="48" customFormat="1" hidden="1">
      <c r="L6383" s="50"/>
      <c r="M6383" s="50"/>
      <c r="N6383" s="50"/>
      <c r="T6383" s="50"/>
    </row>
    <row r="6384" spans="12:20" s="48" customFormat="1" hidden="1">
      <c r="L6384" s="50"/>
      <c r="M6384" s="50"/>
      <c r="N6384" s="50"/>
      <c r="T6384" s="50"/>
    </row>
    <row r="6385" spans="12:20" s="48" customFormat="1" hidden="1">
      <c r="L6385" s="50"/>
      <c r="M6385" s="50"/>
      <c r="N6385" s="50"/>
      <c r="T6385" s="50"/>
    </row>
    <row r="6386" spans="12:20" s="48" customFormat="1" hidden="1">
      <c r="L6386" s="50"/>
      <c r="M6386" s="50"/>
      <c r="N6386" s="50"/>
      <c r="T6386" s="50"/>
    </row>
    <row r="6387" spans="12:20" s="48" customFormat="1" hidden="1">
      <c r="L6387" s="50"/>
      <c r="M6387" s="50"/>
      <c r="N6387" s="50"/>
      <c r="T6387" s="50"/>
    </row>
    <row r="6388" spans="12:20" s="48" customFormat="1" hidden="1">
      <c r="L6388" s="50"/>
      <c r="M6388" s="50"/>
      <c r="N6388" s="50"/>
      <c r="T6388" s="50"/>
    </row>
    <row r="6389" spans="12:20" s="48" customFormat="1" hidden="1">
      <c r="L6389" s="50"/>
      <c r="M6389" s="50"/>
      <c r="N6389" s="50"/>
      <c r="T6389" s="50"/>
    </row>
    <row r="6390" spans="12:20" s="48" customFormat="1" hidden="1">
      <c r="L6390" s="50"/>
      <c r="M6390" s="50"/>
      <c r="N6390" s="50"/>
      <c r="T6390" s="50"/>
    </row>
    <row r="6391" spans="12:20" s="48" customFormat="1" hidden="1">
      <c r="L6391" s="50"/>
      <c r="M6391" s="50"/>
      <c r="N6391" s="50"/>
      <c r="T6391" s="50"/>
    </row>
    <row r="6392" spans="12:20" s="48" customFormat="1" hidden="1">
      <c r="L6392" s="50"/>
      <c r="M6392" s="50"/>
      <c r="N6392" s="50"/>
      <c r="T6392" s="50"/>
    </row>
    <row r="6393" spans="12:20" s="48" customFormat="1" hidden="1">
      <c r="L6393" s="50"/>
      <c r="M6393" s="50"/>
      <c r="N6393" s="50"/>
      <c r="T6393" s="50"/>
    </row>
    <row r="6394" spans="12:20" s="48" customFormat="1" hidden="1">
      <c r="L6394" s="50"/>
      <c r="M6394" s="50"/>
      <c r="N6394" s="50"/>
      <c r="T6394" s="50"/>
    </row>
    <row r="6395" spans="12:20" s="48" customFormat="1" hidden="1">
      <c r="L6395" s="50"/>
      <c r="M6395" s="50"/>
      <c r="N6395" s="50"/>
      <c r="T6395" s="50"/>
    </row>
    <row r="6396" spans="12:20" s="48" customFormat="1" hidden="1">
      <c r="L6396" s="50"/>
      <c r="M6396" s="50"/>
      <c r="N6396" s="50"/>
      <c r="T6396" s="50"/>
    </row>
    <row r="6397" spans="12:20" s="48" customFormat="1" hidden="1">
      <c r="L6397" s="50"/>
      <c r="M6397" s="50"/>
      <c r="N6397" s="50"/>
      <c r="T6397" s="50"/>
    </row>
    <row r="6398" spans="12:20" s="48" customFormat="1" hidden="1">
      <c r="L6398" s="50"/>
      <c r="M6398" s="50"/>
      <c r="N6398" s="50"/>
      <c r="T6398" s="50"/>
    </row>
    <row r="6399" spans="12:20" s="48" customFormat="1" hidden="1">
      <c r="L6399" s="50"/>
      <c r="M6399" s="50"/>
      <c r="N6399" s="50"/>
      <c r="T6399" s="50"/>
    </row>
    <row r="6400" spans="12:20" s="48" customFormat="1" hidden="1">
      <c r="L6400" s="50"/>
      <c r="M6400" s="50"/>
      <c r="N6400" s="50"/>
      <c r="T6400" s="50"/>
    </row>
    <row r="6401" spans="12:20" s="48" customFormat="1" hidden="1">
      <c r="L6401" s="50"/>
      <c r="M6401" s="50"/>
      <c r="N6401" s="50"/>
      <c r="T6401" s="50"/>
    </row>
    <row r="6402" spans="12:20" s="48" customFormat="1" hidden="1">
      <c r="L6402" s="50"/>
      <c r="M6402" s="50"/>
      <c r="N6402" s="50"/>
      <c r="T6402" s="50"/>
    </row>
    <row r="6403" spans="12:20" s="48" customFormat="1" hidden="1">
      <c r="L6403" s="50"/>
      <c r="M6403" s="50"/>
      <c r="N6403" s="50"/>
      <c r="T6403" s="50"/>
    </row>
    <row r="6404" spans="12:20" s="48" customFormat="1" hidden="1">
      <c r="L6404" s="50"/>
      <c r="M6404" s="50"/>
      <c r="N6404" s="50"/>
      <c r="T6404" s="50"/>
    </row>
    <row r="6405" spans="12:20" s="48" customFormat="1" hidden="1">
      <c r="L6405" s="50"/>
      <c r="M6405" s="50"/>
      <c r="N6405" s="50"/>
      <c r="T6405" s="50"/>
    </row>
    <row r="6406" spans="12:20" s="48" customFormat="1" hidden="1">
      <c r="L6406" s="50"/>
      <c r="M6406" s="50"/>
      <c r="N6406" s="50"/>
      <c r="T6406" s="50"/>
    </row>
    <row r="6407" spans="12:20" s="48" customFormat="1" hidden="1">
      <c r="L6407" s="50"/>
      <c r="M6407" s="50"/>
      <c r="N6407" s="50"/>
      <c r="T6407" s="50"/>
    </row>
    <row r="6408" spans="12:20" s="48" customFormat="1" hidden="1">
      <c r="L6408" s="50"/>
      <c r="M6408" s="50"/>
      <c r="N6408" s="50"/>
      <c r="T6408" s="50"/>
    </row>
    <row r="6409" spans="12:20" s="48" customFormat="1" hidden="1">
      <c r="L6409" s="50"/>
      <c r="M6409" s="50"/>
      <c r="N6409" s="50"/>
      <c r="T6409" s="50"/>
    </row>
    <row r="6410" spans="12:20" s="48" customFormat="1" hidden="1">
      <c r="L6410" s="50"/>
      <c r="M6410" s="50"/>
      <c r="N6410" s="50"/>
      <c r="T6410" s="50"/>
    </row>
    <row r="6411" spans="12:20" s="48" customFormat="1" hidden="1">
      <c r="L6411" s="50"/>
      <c r="M6411" s="50"/>
      <c r="N6411" s="50"/>
      <c r="T6411" s="50"/>
    </row>
    <row r="6412" spans="12:20" s="48" customFormat="1" hidden="1">
      <c r="L6412" s="50"/>
      <c r="M6412" s="50"/>
      <c r="N6412" s="50"/>
      <c r="T6412" s="50"/>
    </row>
    <row r="6413" spans="12:20" s="48" customFormat="1" hidden="1">
      <c r="L6413" s="50"/>
      <c r="M6413" s="50"/>
      <c r="N6413" s="50"/>
      <c r="T6413" s="50"/>
    </row>
    <row r="6414" spans="12:20" s="48" customFormat="1" hidden="1">
      <c r="L6414" s="50"/>
      <c r="M6414" s="50"/>
      <c r="N6414" s="50"/>
      <c r="T6414" s="50"/>
    </row>
    <row r="6415" spans="12:20" s="48" customFormat="1" hidden="1">
      <c r="L6415" s="50"/>
      <c r="M6415" s="50"/>
      <c r="N6415" s="50"/>
      <c r="T6415" s="50"/>
    </row>
    <row r="6416" spans="12:20" s="48" customFormat="1" hidden="1">
      <c r="L6416" s="50"/>
      <c r="M6416" s="50"/>
      <c r="N6416" s="50"/>
      <c r="T6416" s="50"/>
    </row>
    <row r="6417" spans="12:20" s="48" customFormat="1" hidden="1">
      <c r="L6417" s="50"/>
      <c r="M6417" s="50"/>
      <c r="N6417" s="50"/>
      <c r="T6417" s="50"/>
    </row>
    <row r="6418" spans="12:20" s="48" customFormat="1" hidden="1">
      <c r="L6418" s="50"/>
      <c r="M6418" s="50"/>
      <c r="N6418" s="50"/>
      <c r="T6418" s="50"/>
    </row>
    <row r="6419" spans="12:20" s="48" customFormat="1" hidden="1">
      <c r="L6419" s="50"/>
      <c r="M6419" s="50"/>
      <c r="N6419" s="50"/>
      <c r="T6419" s="50"/>
    </row>
    <row r="6420" spans="12:20" s="48" customFormat="1" hidden="1">
      <c r="L6420" s="50"/>
      <c r="M6420" s="50"/>
      <c r="N6420" s="50"/>
      <c r="T6420" s="50"/>
    </row>
    <row r="6421" spans="12:20" s="48" customFormat="1" hidden="1">
      <c r="L6421" s="50"/>
      <c r="M6421" s="50"/>
      <c r="N6421" s="50"/>
      <c r="T6421" s="50"/>
    </row>
    <row r="6422" spans="12:20" s="48" customFormat="1" hidden="1">
      <c r="L6422" s="50"/>
      <c r="M6422" s="50"/>
      <c r="N6422" s="50"/>
      <c r="T6422" s="50"/>
    </row>
    <row r="6423" spans="12:20" s="48" customFormat="1" hidden="1">
      <c r="L6423" s="50"/>
      <c r="M6423" s="50"/>
      <c r="N6423" s="50"/>
      <c r="T6423" s="50"/>
    </row>
    <row r="6424" spans="12:20" s="48" customFormat="1" hidden="1">
      <c r="L6424" s="50"/>
      <c r="M6424" s="50"/>
      <c r="N6424" s="50"/>
      <c r="T6424" s="50"/>
    </row>
    <row r="6425" spans="12:20" s="48" customFormat="1" hidden="1">
      <c r="L6425" s="50"/>
      <c r="M6425" s="50"/>
      <c r="N6425" s="50"/>
      <c r="T6425" s="50"/>
    </row>
    <row r="6426" spans="12:20" s="48" customFormat="1" hidden="1">
      <c r="L6426" s="50"/>
      <c r="M6426" s="50"/>
      <c r="N6426" s="50"/>
      <c r="T6426" s="50"/>
    </row>
    <row r="6427" spans="12:20" s="48" customFormat="1" hidden="1">
      <c r="L6427" s="50"/>
      <c r="M6427" s="50"/>
      <c r="N6427" s="50"/>
      <c r="T6427" s="50"/>
    </row>
    <row r="6428" spans="12:20" s="48" customFormat="1" hidden="1">
      <c r="L6428" s="50"/>
      <c r="M6428" s="50"/>
      <c r="N6428" s="50"/>
      <c r="T6428" s="50"/>
    </row>
    <row r="6429" spans="12:20" s="48" customFormat="1" hidden="1">
      <c r="L6429" s="50"/>
      <c r="M6429" s="50"/>
      <c r="N6429" s="50"/>
      <c r="T6429" s="50"/>
    </row>
    <row r="6430" spans="12:20" s="48" customFormat="1" hidden="1">
      <c r="L6430" s="50"/>
      <c r="M6430" s="50"/>
      <c r="N6430" s="50"/>
      <c r="T6430" s="50"/>
    </row>
    <row r="6431" spans="12:20" s="48" customFormat="1" hidden="1">
      <c r="L6431" s="50"/>
      <c r="M6431" s="50"/>
      <c r="N6431" s="50"/>
      <c r="T6431" s="50"/>
    </row>
    <row r="6432" spans="12:20" s="48" customFormat="1" hidden="1">
      <c r="L6432" s="50"/>
      <c r="M6432" s="50"/>
      <c r="N6432" s="50"/>
      <c r="T6432" s="50"/>
    </row>
    <row r="6433" spans="12:20" s="48" customFormat="1" hidden="1">
      <c r="L6433" s="50"/>
      <c r="M6433" s="50"/>
      <c r="N6433" s="50"/>
      <c r="T6433" s="50"/>
    </row>
    <row r="6434" spans="12:20" s="48" customFormat="1" hidden="1">
      <c r="L6434" s="50"/>
      <c r="M6434" s="50"/>
      <c r="N6434" s="50"/>
      <c r="T6434" s="50"/>
    </row>
    <row r="6435" spans="12:20" s="48" customFormat="1" hidden="1">
      <c r="L6435" s="50"/>
      <c r="M6435" s="50"/>
      <c r="N6435" s="50"/>
      <c r="T6435" s="50"/>
    </row>
    <row r="6436" spans="12:20" s="48" customFormat="1" hidden="1">
      <c r="L6436" s="50"/>
      <c r="M6436" s="50"/>
      <c r="N6436" s="50"/>
      <c r="T6436" s="50"/>
    </row>
    <row r="6437" spans="12:20" s="48" customFormat="1" hidden="1">
      <c r="L6437" s="50"/>
      <c r="M6437" s="50"/>
      <c r="N6437" s="50"/>
      <c r="T6437" s="50"/>
    </row>
    <row r="6438" spans="12:20" s="48" customFormat="1" hidden="1">
      <c r="L6438" s="50"/>
      <c r="M6438" s="50"/>
      <c r="N6438" s="50"/>
      <c r="T6438" s="50"/>
    </row>
    <row r="6439" spans="12:20" s="48" customFormat="1" hidden="1">
      <c r="L6439" s="50"/>
      <c r="M6439" s="50"/>
      <c r="N6439" s="50"/>
      <c r="T6439" s="50"/>
    </row>
    <row r="6440" spans="12:20" s="48" customFormat="1" hidden="1">
      <c r="L6440" s="50"/>
      <c r="M6440" s="50"/>
      <c r="N6440" s="50"/>
      <c r="T6440" s="50"/>
    </row>
    <row r="6441" spans="12:20" s="48" customFormat="1" hidden="1">
      <c r="L6441" s="50"/>
      <c r="M6441" s="50"/>
      <c r="N6441" s="50"/>
      <c r="T6441" s="50"/>
    </row>
    <row r="6442" spans="12:20" s="48" customFormat="1" hidden="1">
      <c r="L6442" s="50"/>
      <c r="M6442" s="50"/>
      <c r="N6442" s="50"/>
      <c r="T6442" s="50"/>
    </row>
    <row r="6443" spans="12:20" s="48" customFormat="1" hidden="1">
      <c r="L6443" s="50"/>
      <c r="M6443" s="50"/>
      <c r="N6443" s="50"/>
      <c r="T6443" s="50"/>
    </row>
    <row r="6444" spans="12:20" s="48" customFormat="1" hidden="1">
      <c r="L6444" s="50"/>
      <c r="M6444" s="50"/>
      <c r="N6444" s="50"/>
      <c r="T6444" s="50"/>
    </row>
    <row r="6445" spans="12:20" s="48" customFormat="1" hidden="1">
      <c r="L6445" s="50"/>
      <c r="M6445" s="50"/>
      <c r="N6445" s="50"/>
      <c r="T6445" s="50"/>
    </row>
    <row r="6446" spans="12:20" s="48" customFormat="1" hidden="1">
      <c r="L6446" s="50"/>
      <c r="M6446" s="50"/>
      <c r="N6446" s="50"/>
      <c r="T6446" s="50"/>
    </row>
    <row r="6447" spans="12:20" s="48" customFormat="1" hidden="1">
      <c r="L6447" s="50"/>
      <c r="M6447" s="50"/>
      <c r="N6447" s="50"/>
      <c r="T6447" s="50"/>
    </row>
    <row r="6448" spans="12:20" s="48" customFormat="1" hidden="1">
      <c r="L6448" s="50"/>
      <c r="M6448" s="50"/>
      <c r="N6448" s="50"/>
      <c r="T6448" s="50"/>
    </row>
    <row r="6449" spans="12:20" s="48" customFormat="1" hidden="1">
      <c r="L6449" s="50"/>
      <c r="M6449" s="50"/>
      <c r="N6449" s="50"/>
      <c r="T6449" s="50"/>
    </row>
    <row r="6450" spans="12:20" s="48" customFormat="1" hidden="1">
      <c r="L6450" s="50"/>
      <c r="M6450" s="50"/>
      <c r="N6450" s="50"/>
      <c r="T6450" s="50"/>
    </row>
    <row r="6451" spans="12:20" s="48" customFormat="1" hidden="1">
      <c r="L6451" s="50"/>
      <c r="M6451" s="50"/>
      <c r="N6451" s="50"/>
      <c r="T6451" s="50"/>
    </row>
    <row r="6452" spans="12:20" s="48" customFormat="1" hidden="1">
      <c r="L6452" s="50"/>
      <c r="M6452" s="50"/>
      <c r="N6452" s="50"/>
      <c r="T6452" s="50"/>
    </row>
    <row r="6453" spans="12:20" s="48" customFormat="1" hidden="1">
      <c r="L6453" s="50"/>
      <c r="M6453" s="50"/>
      <c r="N6453" s="50"/>
      <c r="T6453" s="50"/>
    </row>
    <row r="6454" spans="12:20" s="48" customFormat="1" hidden="1">
      <c r="L6454" s="50"/>
      <c r="M6454" s="50"/>
      <c r="N6454" s="50"/>
      <c r="T6454" s="50"/>
    </row>
    <row r="6455" spans="12:20" s="48" customFormat="1" hidden="1">
      <c r="L6455" s="50"/>
      <c r="M6455" s="50"/>
      <c r="N6455" s="50"/>
      <c r="T6455" s="50"/>
    </row>
    <row r="6456" spans="12:20" s="48" customFormat="1" hidden="1">
      <c r="L6456" s="50"/>
      <c r="M6456" s="50"/>
      <c r="N6456" s="50"/>
      <c r="T6456" s="50"/>
    </row>
    <row r="6457" spans="12:20" s="48" customFormat="1" hidden="1">
      <c r="L6457" s="50"/>
      <c r="M6457" s="50"/>
      <c r="N6457" s="50"/>
      <c r="T6457" s="50"/>
    </row>
    <row r="6458" spans="12:20" s="48" customFormat="1" hidden="1">
      <c r="L6458" s="50"/>
      <c r="M6458" s="50"/>
      <c r="N6458" s="50"/>
      <c r="T6458" s="50"/>
    </row>
    <row r="6459" spans="12:20" s="48" customFormat="1" hidden="1">
      <c r="L6459" s="50"/>
      <c r="M6459" s="50"/>
      <c r="N6459" s="50"/>
      <c r="T6459" s="50"/>
    </row>
    <row r="6460" spans="12:20" s="48" customFormat="1" hidden="1">
      <c r="L6460" s="50"/>
      <c r="M6460" s="50"/>
      <c r="N6460" s="50"/>
      <c r="T6460" s="50"/>
    </row>
    <row r="6461" spans="12:20" s="48" customFormat="1" hidden="1">
      <c r="L6461" s="50"/>
      <c r="M6461" s="50"/>
      <c r="N6461" s="50"/>
      <c r="T6461" s="50"/>
    </row>
    <row r="6462" spans="12:20" s="48" customFormat="1" hidden="1">
      <c r="L6462" s="50"/>
      <c r="M6462" s="50"/>
      <c r="N6462" s="50"/>
      <c r="T6462" s="50"/>
    </row>
    <row r="6463" spans="12:20" s="48" customFormat="1" hidden="1">
      <c r="L6463" s="50"/>
      <c r="M6463" s="50"/>
      <c r="N6463" s="50"/>
      <c r="T6463" s="50"/>
    </row>
    <row r="6464" spans="12:20" s="48" customFormat="1" hidden="1">
      <c r="L6464" s="50"/>
      <c r="M6464" s="50"/>
      <c r="N6464" s="50"/>
      <c r="T6464" s="50"/>
    </row>
    <row r="6465" spans="12:20" s="48" customFormat="1" hidden="1">
      <c r="L6465" s="50"/>
      <c r="M6465" s="50"/>
      <c r="N6465" s="50"/>
      <c r="T6465" s="50"/>
    </row>
    <row r="6466" spans="12:20" s="48" customFormat="1" hidden="1">
      <c r="L6466" s="50"/>
      <c r="M6466" s="50"/>
      <c r="N6466" s="50"/>
      <c r="T6466" s="50"/>
    </row>
    <row r="6467" spans="12:20" s="48" customFormat="1" hidden="1">
      <c r="L6467" s="50"/>
      <c r="M6467" s="50"/>
      <c r="N6467" s="50"/>
      <c r="T6467" s="50"/>
    </row>
    <row r="6468" spans="12:20" s="48" customFormat="1" hidden="1">
      <c r="L6468" s="50"/>
      <c r="M6468" s="50"/>
      <c r="N6468" s="50"/>
      <c r="T6468" s="50"/>
    </row>
    <row r="6469" spans="12:20" s="48" customFormat="1" hidden="1">
      <c r="L6469" s="50"/>
      <c r="M6469" s="50"/>
      <c r="N6469" s="50"/>
      <c r="T6469" s="50"/>
    </row>
    <row r="6470" spans="12:20" s="48" customFormat="1" hidden="1">
      <c r="L6470" s="50"/>
      <c r="M6470" s="50"/>
      <c r="N6470" s="50"/>
      <c r="T6470" s="50"/>
    </row>
    <row r="6471" spans="12:20" s="48" customFormat="1" hidden="1">
      <c r="L6471" s="50"/>
      <c r="M6471" s="50"/>
      <c r="N6471" s="50"/>
      <c r="T6471" s="50"/>
    </row>
    <row r="6472" spans="12:20" s="48" customFormat="1" hidden="1">
      <c r="L6472" s="50"/>
      <c r="M6472" s="50"/>
      <c r="N6472" s="50"/>
      <c r="T6472" s="50"/>
    </row>
    <row r="6473" spans="12:20" s="48" customFormat="1" hidden="1">
      <c r="L6473" s="50"/>
      <c r="M6473" s="50"/>
      <c r="N6473" s="50"/>
      <c r="T6473" s="50"/>
    </row>
    <row r="6474" spans="12:20" s="48" customFormat="1" hidden="1">
      <c r="L6474" s="50"/>
      <c r="M6474" s="50"/>
      <c r="N6474" s="50"/>
      <c r="T6474" s="50"/>
    </row>
    <row r="6475" spans="12:20" s="48" customFormat="1" hidden="1">
      <c r="L6475" s="50"/>
      <c r="M6475" s="50"/>
      <c r="N6475" s="50"/>
      <c r="T6475" s="50"/>
    </row>
    <row r="6476" spans="12:20" s="48" customFormat="1" hidden="1">
      <c r="L6476" s="50"/>
      <c r="M6476" s="50"/>
      <c r="N6476" s="50"/>
      <c r="T6476" s="50"/>
    </row>
    <row r="6477" spans="12:20" s="48" customFormat="1" hidden="1">
      <c r="L6477" s="50"/>
      <c r="M6477" s="50"/>
      <c r="N6477" s="50"/>
      <c r="T6477" s="50"/>
    </row>
    <row r="6478" spans="12:20" s="48" customFormat="1" hidden="1">
      <c r="L6478" s="50"/>
      <c r="M6478" s="50"/>
      <c r="N6478" s="50"/>
      <c r="T6478" s="50"/>
    </row>
    <row r="6479" spans="12:20" s="48" customFormat="1" hidden="1">
      <c r="L6479" s="50"/>
      <c r="M6479" s="50"/>
      <c r="N6479" s="50"/>
      <c r="T6479" s="50"/>
    </row>
    <row r="6480" spans="12:20" s="48" customFormat="1" hidden="1">
      <c r="L6480" s="50"/>
      <c r="M6480" s="50"/>
      <c r="N6480" s="50"/>
      <c r="T6480" s="50"/>
    </row>
    <row r="6481" spans="12:20" s="48" customFormat="1" hidden="1">
      <c r="L6481" s="50"/>
      <c r="M6481" s="50"/>
      <c r="N6481" s="50"/>
      <c r="T6481" s="50"/>
    </row>
    <row r="6482" spans="12:20" s="48" customFormat="1" hidden="1">
      <c r="L6482" s="50"/>
      <c r="M6482" s="50"/>
      <c r="N6482" s="50"/>
      <c r="T6482" s="50"/>
    </row>
    <row r="6483" spans="12:20" s="48" customFormat="1" hidden="1">
      <c r="L6483" s="50"/>
      <c r="M6483" s="50"/>
      <c r="N6483" s="50"/>
      <c r="T6483" s="50"/>
    </row>
    <row r="6484" spans="12:20" s="48" customFormat="1" hidden="1">
      <c r="L6484" s="50"/>
      <c r="M6484" s="50"/>
      <c r="N6484" s="50"/>
      <c r="T6484" s="50"/>
    </row>
    <row r="6485" spans="12:20" s="48" customFormat="1" hidden="1">
      <c r="L6485" s="50"/>
      <c r="M6485" s="50"/>
      <c r="N6485" s="50"/>
      <c r="T6485" s="50"/>
    </row>
    <row r="6486" spans="12:20" s="48" customFormat="1" hidden="1">
      <c r="L6486" s="50"/>
      <c r="M6486" s="50"/>
      <c r="N6486" s="50"/>
      <c r="T6486" s="50"/>
    </row>
    <row r="6487" spans="12:20" s="48" customFormat="1" hidden="1">
      <c r="L6487" s="50"/>
      <c r="M6487" s="50"/>
      <c r="N6487" s="50"/>
      <c r="T6487" s="50"/>
    </row>
    <row r="6488" spans="12:20" s="48" customFormat="1" hidden="1">
      <c r="L6488" s="50"/>
      <c r="M6488" s="50"/>
      <c r="N6488" s="50"/>
      <c r="T6488" s="50"/>
    </row>
    <row r="6489" spans="12:20" s="48" customFormat="1" hidden="1">
      <c r="L6489" s="50"/>
      <c r="M6489" s="50"/>
      <c r="N6489" s="50"/>
      <c r="T6489" s="50"/>
    </row>
    <row r="6490" spans="12:20" s="48" customFormat="1" hidden="1">
      <c r="L6490" s="50"/>
      <c r="M6490" s="50"/>
      <c r="N6490" s="50"/>
      <c r="T6490" s="50"/>
    </row>
    <row r="6491" spans="12:20" s="48" customFormat="1" hidden="1">
      <c r="L6491" s="50"/>
      <c r="M6491" s="50"/>
      <c r="N6491" s="50"/>
      <c r="T6491" s="50"/>
    </row>
    <row r="6492" spans="12:20" s="48" customFormat="1" hidden="1">
      <c r="L6492" s="50"/>
      <c r="M6492" s="50"/>
      <c r="N6492" s="50"/>
      <c r="T6492" s="50"/>
    </row>
    <row r="6493" spans="12:20" s="48" customFormat="1" hidden="1">
      <c r="L6493" s="50"/>
      <c r="M6493" s="50"/>
      <c r="N6493" s="50"/>
      <c r="T6493" s="50"/>
    </row>
    <row r="6494" spans="12:20" s="48" customFormat="1" hidden="1">
      <c r="L6494" s="50"/>
      <c r="M6494" s="50"/>
      <c r="N6494" s="50"/>
      <c r="T6494" s="50"/>
    </row>
    <row r="6495" spans="12:20" s="48" customFormat="1" hidden="1">
      <c r="L6495" s="50"/>
      <c r="M6495" s="50"/>
      <c r="N6495" s="50"/>
      <c r="T6495" s="50"/>
    </row>
    <row r="6496" spans="12:20" s="48" customFormat="1" hidden="1">
      <c r="L6496" s="50"/>
      <c r="M6496" s="50"/>
      <c r="N6496" s="50"/>
      <c r="T6496" s="50"/>
    </row>
    <row r="6497" spans="12:20" s="48" customFormat="1" hidden="1">
      <c r="L6497" s="50"/>
      <c r="M6497" s="50"/>
      <c r="N6497" s="50"/>
      <c r="T6497" s="50"/>
    </row>
    <row r="6498" spans="12:20" s="48" customFormat="1" hidden="1">
      <c r="L6498" s="50"/>
      <c r="M6498" s="50"/>
      <c r="N6498" s="50"/>
      <c r="T6498" s="50"/>
    </row>
    <row r="6499" spans="12:20" s="48" customFormat="1" hidden="1">
      <c r="L6499" s="50"/>
      <c r="M6499" s="50"/>
      <c r="N6499" s="50"/>
      <c r="T6499" s="50"/>
    </row>
    <row r="6500" spans="12:20" s="48" customFormat="1" hidden="1">
      <c r="L6500" s="50"/>
      <c r="M6500" s="50"/>
      <c r="N6500" s="50"/>
      <c r="T6500" s="50"/>
    </row>
    <row r="6501" spans="12:20" s="48" customFormat="1" hidden="1">
      <c r="L6501" s="50"/>
      <c r="M6501" s="50"/>
      <c r="N6501" s="50"/>
      <c r="T6501" s="50"/>
    </row>
    <row r="6502" spans="12:20" s="48" customFormat="1" hidden="1">
      <c r="L6502" s="50"/>
      <c r="M6502" s="50"/>
      <c r="N6502" s="50"/>
      <c r="T6502" s="50"/>
    </row>
    <row r="6503" spans="12:20" s="48" customFormat="1" hidden="1">
      <c r="L6503" s="50"/>
      <c r="M6503" s="50"/>
      <c r="N6503" s="50"/>
      <c r="T6503" s="50"/>
    </row>
    <row r="6504" spans="12:20" s="48" customFormat="1" hidden="1">
      <c r="L6504" s="50"/>
      <c r="M6504" s="50"/>
      <c r="N6504" s="50"/>
      <c r="T6504" s="50"/>
    </row>
    <row r="6505" spans="12:20" s="48" customFormat="1" hidden="1">
      <c r="L6505" s="50"/>
      <c r="M6505" s="50"/>
      <c r="N6505" s="50"/>
      <c r="T6505" s="50"/>
    </row>
    <row r="6506" spans="12:20" s="48" customFormat="1" hidden="1">
      <c r="L6506" s="50"/>
      <c r="M6506" s="50"/>
      <c r="N6506" s="50"/>
      <c r="T6506" s="50"/>
    </row>
    <row r="6507" spans="12:20" s="48" customFormat="1" hidden="1">
      <c r="L6507" s="50"/>
      <c r="M6507" s="50"/>
      <c r="N6507" s="50"/>
      <c r="T6507" s="50"/>
    </row>
    <row r="6508" spans="12:20" s="48" customFormat="1" hidden="1">
      <c r="L6508" s="50"/>
      <c r="M6508" s="50"/>
      <c r="N6508" s="50"/>
      <c r="T6508" s="50"/>
    </row>
    <row r="6509" spans="12:20" s="48" customFormat="1" hidden="1">
      <c r="L6509" s="50"/>
      <c r="M6509" s="50"/>
      <c r="N6509" s="50"/>
      <c r="T6509" s="50"/>
    </row>
    <row r="6510" spans="12:20" s="48" customFormat="1" hidden="1">
      <c r="L6510" s="50"/>
      <c r="M6510" s="50"/>
      <c r="N6510" s="50"/>
      <c r="T6510" s="50"/>
    </row>
    <row r="6511" spans="12:20" s="48" customFormat="1" hidden="1">
      <c r="L6511" s="50"/>
      <c r="M6511" s="50"/>
      <c r="N6511" s="50"/>
      <c r="T6511" s="50"/>
    </row>
    <row r="6512" spans="12:20" s="48" customFormat="1" hidden="1">
      <c r="L6512" s="50"/>
      <c r="M6512" s="50"/>
      <c r="N6512" s="50"/>
      <c r="T6512" s="50"/>
    </row>
    <row r="6513" spans="12:20" s="48" customFormat="1" hidden="1">
      <c r="L6513" s="50"/>
      <c r="M6513" s="50"/>
      <c r="N6513" s="50"/>
      <c r="T6513" s="50"/>
    </row>
    <row r="6514" spans="12:20" s="48" customFormat="1" hidden="1">
      <c r="L6514" s="50"/>
      <c r="M6514" s="50"/>
      <c r="N6514" s="50"/>
      <c r="T6514" s="50"/>
    </row>
    <row r="6515" spans="12:20" s="48" customFormat="1" hidden="1">
      <c r="L6515" s="50"/>
      <c r="M6515" s="50"/>
      <c r="N6515" s="50"/>
      <c r="T6515" s="50"/>
    </row>
    <row r="6516" spans="12:20" s="48" customFormat="1" hidden="1">
      <c r="L6516" s="50"/>
      <c r="M6516" s="50"/>
      <c r="N6516" s="50"/>
      <c r="T6516" s="50"/>
    </row>
    <row r="6517" spans="12:20" s="48" customFormat="1" hidden="1">
      <c r="L6517" s="50"/>
      <c r="M6517" s="50"/>
      <c r="N6517" s="50"/>
      <c r="T6517" s="50"/>
    </row>
    <row r="6518" spans="12:20" s="48" customFormat="1" hidden="1">
      <c r="L6518" s="50"/>
      <c r="M6518" s="50"/>
      <c r="N6518" s="50"/>
      <c r="T6518" s="50"/>
    </row>
    <row r="6519" spans="12:20" s="48" customFormat="1" hidden="1">
      <c r="L6519" s="50"/>
      <c r="M6519" s="50"/>
      <c r="N6519" s="50"/>
      <c r="T6519" s="50"/>
    </row>
    <row r="6520" spans="12:20" s="48" customFormat="1" hidden="1">
      <c r="L6520" s="50"/>
      <c r="M6520" s="50"/>
      <c r="N6520" s="50"/>
      <c r="T6520" s="50"/>
    </row>
    <row r="6521" spans="12:20" s="48" customFormat="1" hidden="1">
      <c r="L6521" s="50"/>
      <c r="M6521" s="50"/>
      <c r="N6521" s="50"/>
      <c r="T6521" s="50"/>
    </row>
    <row r="6522" spans="12:20" s="48" customFormat="1" hidden="1">
      <c r="L6522" s="50"/>
      <c r="M6522" s="50"/>
      <c r="N6522" s="50"/>
      <c r="T6522" s="50"/>
    </row>
    <row r="6523" spans="12:20" s="48" customFormat="1" hidden="1">
      <c r="L6523" s="50"/>
      <c r="M6523" s="50"/>
      <c r="N6523" s="50"/>
      <c r="T6523" s="50"/>
    </row>
    <row r="6524" spans="12:20" s="48" customFormat="1" hidden="1">
      <c r="L6524" s="50"/>
      <c r="M6524" s="50"/>
      <c r="N6524" s="50"/>
      <c r="T6524" s="50"/>
    </row>
    <row r="6525" spans="12:20" s="48" customFormat="1" hidden="1">
      <c r="L6525" s="50"/>
      <c r="M6525" s="50"/>
      <c r="N6525" s="50"/>
      <c r="T6525" s="50"/>
    </row>
    <row r="6526" spans="12:20" s="48" customFormat="1" hidden="1">
      <c r="L6526" s="50"/>
      <c r="M6526" s="50"/>
      <c r="N6526" s="50"/>
      <c r="T6526" s="50"/>
    </row>
    <row r="6527" spans="12:20" s="48" customFormat="1" hidden="1">
      <c r="L6527" s="50"/>
      <c r="M6527" s="50"/>
      <c r="N6527" s="50"/>
      <c r="T6527" s="50"/>
    </row>
    <row r="6528" spans="12:20" s="48" customFormat="1" hidden="1">
      <c r="L6528" s="50"/>
      <c r="M6528" s="50"/>
      <c r="N6528" s="50"/>
      <c r="T6528" s="50"/>
    </row>
    <row r="6529" spans="12:20" s="48" customFormat="1" hidden="1">
      <c r="L6529" s="50"/>
      <c r="M6529" s="50"/>
      <c r="N6529" s="50"/>
      <c r="T6529" s="50"/>
    </row>
    <row r="6530" spans="12:20" s="48" customFormat="1" hidden="1">
      <c r="L6530" s="50"/>
      <c r="M6530" s="50"/>
      <c r="N6530" s="50"/>
      <c r="T6530" s="50"/>
    </row>
    <row r="6531" spans="12:20" s="48" customFormat="1" hidden="1">
      <c r="L6531" s="50"/>
      <c r="M6531" s="50"/>
      <c r="N6531" s="50"/>
      <c r="T6531" s="50"/>
    </row>
    <row r="6532" spans="12:20" s="48" customFormat="1" hidden="1">
      <c r="L6532" s="50"/>
      <c r="M6532" s="50"/>
      <c r="N6532" s="50"/>
      <c r="T6532" s="50"/>
    </row>
    <row r="6533" spans="12:20" s="48" customFormat="1" hidden="1">
      <c r="L6533" s="50"/>
      <c r="M6533" s="50"/>
      <c r="N6533" s="50"/>
      <c r="T6533" s="50"/>
    </row>
    <row r="6534" spans="12:20" s="48" customFormat="1" hidden="1">
      <c r="L6534" s="50"/>
      <c r="M6534" s="50"/>
      <c r="N6534" s="50"/>
      <c r="T6534" s="50"/>
    </row>
    <row r="6535" spans="12:20" s="48" customFormat="1" hidden="1">
      <c r="L6535" s="50"/>
      <c r="M6535" s="50"/>
      <c r="N6535" s="50"/>
      <c r="T6535" s="50"/>
    </row>
    <row r="6536" spans="12:20" s="48" customFormat="1" hidden="1">
      <c r="L6536" s="50"/>
      <c r="M6536" s="50"/>
      <c r="N6536" s="50"/>
      <c r="T6536" s="50"/>
    </row>
    <row r="6537" spans="12:20" s="48" customFormat="1" hidden="1">
      <c r="L6537" s="50"/>
      <c r="M6537" s="50"/>
      <c r="N6537" s="50"/>
      <c r="T6537" s="50"/>
    </row>
    <row r="6538" spans="12:20" s="48" customFormat="1" hidden="1">
      <c r="L6538" s="50"/>
      <c r="M6538" s="50"/>
      <c r="N6538" s="50"/>
      <c r="T6538" s="50"/>
    </row>
    <row r="6539" spans="12:20" s="48" customFormat="1" hidden="1">
      <c r="L6539" s="50"/>
      <c r="M6539" s="50"/>
      <c r="N6539" s="50"/>
      <c r="T6539" s="50"/>
    </row>
    <row r="6540" spans="12:20" s="48" customFormat="1" hidden="1">
      <c r="L6540" s="50"/>
      <c r="M6540" s="50"/>
      <c r="N6540" s="50"/>
      <c r="T6540" s="50"/>
    </row>
    <row r="6541" spans="12:20" s="48" customFormat="1" hidden="1">
      <c r="L6541" s="50"/>
      <c r="M6541" s="50"/>
      <c r="N6541" s="50"/>
      <c r="T6541" s="50"/>
    </row>
    <row r="6542" spans="12:20" s="48" customFormat="1" hidden="1">
      <c r="L6542" s="50"/>
      <c r="M6542" s="50"/>
      <c r="N6542" s="50"/>
      <c r="T6542" s="50"/>
    </row>
    <row r="6543" spans="12:20" s="48" customFormat="1" hidden="1">
      <c r="L6543" s="50"/>
      <c r="M6543" s="50"/>
      <c r="N6543" s="50"/>
      <c r="T6543" s="50"/>
    </row>
    <row r="6544" spans="12:20" s="48" customFormat="1" hidden="1">
      <c r="L6544" s="50"/>
      <c r="M6544" s="50"/>
      <c r="N6544" s="50"/>
      <c r="T6544" s="50"/>
    </row>
    <row r="6545" spans="12:20" s="48" customFormat="1" hidden="1">
      <c r="L6545" s="50"/>
      <c r="M6545" s="50"/>
      <c r="N6545" s="50"/>
      <c r="T6545" s="50"/>
    </row>
    <row r="6546" spans="12:20" s="48" customFormat="1" hidden="1">
      <c r="L6546" s="50"/>
      <c r="M6546" s="50"/>
      <c r="N6546" s="50"/>
      <c r="T6546" s="50"/>
    </row>
    <row r="6547" spans="12:20" s="48" customFormat="1" hidden="1">
      <c r="L6547" s="50"/>
      <c r="M6547" s="50"/>
      <c r="N6547" s="50"/>
      <c r="T6547" s="50"/>
    </row>
    <row r="6548" spans="12:20" s="48" customFormat="1" hidden="1">
      <c r="L6548" s="50"/>
      <c r="M6548" s="50"/>
      <c r="N6548" s="50"/>
      <c r="T6548" s="50"/>
    </row>
    <row r="6549" spans="12:20" s="48" customFormat="1" hidden="1">
      <c r="L6549" s="50"/>
      <c r="M6549" s="50"/>
      <c r="N6549" s="50"/>
      <c r="T6549" s="50"/>
    </row>
    <row r="6550" spans="12:20" s="48" customFormat="1" hidden="1">
      <c r="L6550" s="50"/>
      <c r="M6550" s="50"/>
      <c r="N6550" s="50"/>
      <c r="T6550" s="50"/>
    </row>
    <row r="6551" spans="12:20" s="48" customFormat="1" hidden="1">
      <c r="L6551" s="50"/>
      <c r="M6551" s="50"/>
      <c r="N6551" s="50"/>
      <c r="T6551" s="50"/>
    </row>
    <row r="6552" spans="12:20" s="48" customFormat="1" hidden="1">
      <c r="L6552" s="50"/>
      <c r="M6552" s="50"/>
      <c r="N6552" s="50"/>
      <c r="T6552" s="50"/>
    </row>
    <row r="6553" spans="12:20" s="48" customFormat="1" hidden="1">
      <c r="L6553" s="50"/>
      <c r="M6553" s="50"/>
      <c r="N6553" s="50"/>
      <c r="T6553" s="50"/>
    </row>
    <row r="6554" spans="12:20" s="48" customFormat="1" hidden="1">
      <c r="L6554" s="50"/>
      <c r="M6554" s="50"/>
      <c r="N6554" s="50"/>
      <c r="T6554" s="50"/>
    </row>
    <row r="6555" spans="12:20" s="48" customFormat="1" hidden="1">
      <c r="L6555" s="50"/>
      <c r="M6555" s="50"/>
      <c r="N6555" s="50"/>
      <c r="T6555" s="50"/>
    </row>
    <row r="6556" spans="12:20" s="48" customFormat="1" hidden="1">
      <c r="L6556" s="50"/>
      <c r="M6556" s="50"/>
      <c r="N6556" s="50"/>
      <c r="T6556" s="50"/>
    </row>
    <row r="6557" spans="12:20" s="48" customFormat="1" hidden="1">
      <c r="L6557" s="50"/>
      <c r="M6557" s="50"/>
      <c r="N6557" s="50"/>
      <c r="T6557" s="50"/>
    </row>
    <row r="6558" spans="12:20" s="48" customFormat="1" hidden="1">
      <c r="L6558" s="50"/>
      <c r="M6558" s="50"/>
      <c r="N6558" s="50"/>
      <c r="T6558" s="50"/>
    </row>
    <row r="6559" spans="12:20" s="48" customFormat="1" hidden="1">
      <c r="L6559" s="50"/>
      <c r="M6559" s="50"/>
      <c r="N6559" s="50"/>
      <c r="T6559" s="50"/>
    </row>
    <row r="6560" spans="12:20" s="48" customFormat="1" hidden="1">
      <c r="L6560" s="50"/>
      <c r="M6560" s="50"/>
      <c r="N6560" s="50"/>
      <c r="T6560" s="50"/>
    </row>
    <row r="6561" spans="12:20" s="48" customFormat="1" hidden="1">
      <c r="L6561" s="50"/>
      <c r="M6561" s="50"/>
      <c r="N6561" s="50"/>
      <c r="T6561" s="50"/>
    </row>
    <row r="6562" spans="12:20" s="48" customFormat="1" hidden="1">
      <c r="L6562" s="50"/>
      <c r="M6562" s="50"/>
      <c r="N6562" s="50"/>
      <c r="T6562" s="50"/>
    </row>
    <row r="6563" spans="12:20" s="48" customFormat="1" hidden="1">
      <c r="L6563" s="50"/>
      <c r="M6563" s="50"/>
      <c r="N6563" s="50"/>
      <c r="T6563" s="50"/>
    </row>
    <row r="6564" spans="12:20" s="48" customFormat="1" hidden="1">
      <c r="L6564" s="50"/>
      <c r="M6564" s="50"/>
      <c r="N6564" s="50"/>
      <c r="T6564" s="50"/>
    </row>
    <row r="6565" spans="12:20" s="48" customFormat="1" hidden="1">
      <c r="L6565" s="50"/>
      <c r="M6565" s="50"/>
      <c r="N6565" s="50"/>
      <c r="T6565" s="50"/>
    </row>
    <row r="6566" spans="12:20" s="48" customFormat="1" hidden="1">
      <c r="L6566" s="50"/>
      <c r="M6566" s="50"/>
      <c r="N6566" s="50"/>
      <c r="T6566" s="50"/>
    </row>
    <row r="6567" spans="12:20" s="48" customFormat="1" hidden="1">
      <c r="L6567" s="50"/>
      <c r="M6567" s="50"/>
      <c r="N6567" s="50"/>
      <c r="T6567" s="50"/>
    </row>
    <row r="6568" spans="12:20" s="48" customFormat="1" hidden="1">
      <c r="L6568" s="50"/>
      <c r="M6568" s="50"/>
      <c r="N6568" s="50"/>
      <c r="T6568" s="50"/>
    </row>
    <row r="6569" spans="12:20" s="48" customFormat="1" hidden="1">
      <c r="L6569" s="50"/>
      <c r="M6569" s="50"/>
      <c r="N6569" s="50"/>
      <c r="T6569" s="50"/>
    </row>
    <row r="6570" spans="12:20" s="48" customFormat="1" hidden="1">
      <c r="L6570" s="50"/>
      <c r="M6570" s="50"/>
      <c r="N6570" s="50"/>
      <c r="T6570" s="50"/>
    </row>
    <row r="6571" spans="12:20" s="48" customFormat="1" hidden="1">
      <c r="L6571" s="50"/>
      <c r="M6571" s="50"/>
      <c r="N6571" s="50"/>
      <c r="T6571" s="50"/>
    </row>
    <row r="6572" spans="12:20" s="48" customFormat="1" hidden="1">
      <c r="L6572" s="50"/>
      <c r="M6572" s="50"/>
      <c r="N6572" s="50"/>
      <c r="T6572" s="50"/>
    </row>
    <row r="6573" spans="12:20" s="48" customFormat="1" hidden="1">
      <c r="L6573" s="50"/>
      <c r="M6573" s="50"/>
      <c r="N6573" s="50"/>
      <c r="T6573" s="50"/>
    </row>
    <row r="6574" spans="12:20" s="48" customFormat="1" hidden="1">
      <c r="L6574" s="50"/>
      <c r="M6574" s="50"/>
      <c r="N6574" s="50"/>
      <c r="T6574" s="50"/>
    </row>
    <row r="6575" spans="12:20" s="48" customFormat="1" hidden="1">
      <c r="L6575" s="50"/>
      <c r="M6575" s="50"/>
      <c r="N6575" s="50"/>
      <c r="T6575" s="50"/>
    </row>
    <row r="6576" spans="12:20" s="48" customFormat="1" hidden="1">
      <c r="L6576" s="50"/>
      <c r="M6576" s="50"/>
      <c r="N6576" s="50"/>
      <c r="T6576" s="50"/>
    </row>
    <row r="6577" spans="12:20" s="48" customFormat="1" hidden="1">
      <c r="L6577" s="50"/>
      <c r="M6577" s="50"/>
      <c r="N6577" s="50"/>
      <c r="T6577" s="50"/>
    </row>
    <row r="6578" spans="12:20" s="48" customFormat="1" hidden="1">
      <c r="L6578" s="50"/>
      <c r="M6578" s="50"/>
      <c r="N6578" s="50"/>
      <c r="T6578" s="50"/>
    </row>
    <row r="6579" spans="12:20" s="48" customFormat="1" hidden="1">
      <c r="L6579" s="50"/>
      <c r="M6579" s="50"/>
      <c r="N6579" s="50"/>
      <c r="T6579" s="50"/>
    </row>
    <row r="6580" spans="12:20" s="48" customFormat="1" hidden="1">
      <c r="L6580" s="50"/>
      <c r="M6580" s="50"/>
      <c r="N6580" s="50"/>
      <c r="T6580" s="50"/>
    </row>
    <row r="6581" spans="12:20" s="48" customFormat="1" hidden="1">
      <c r="L6581" s="50"/>
      <c r="M6581" s="50"/>
      <c r="N6581" s="50"/>
      <c r="T6581" s="50"/>
    </row>
    <row r="6582" spans="12:20" s="48" customFormat="1" hidden="1">
      <c r="L6582" s="50"/>
      <c r="M6582" s="50"/>
      <c r="N6582" s="50"/>
      <c r="T6582" s="50"/>
    </row>
    <row r="6583" spans="12:20" s="48" customFormat="1" hidden="1">
      <c r="L6583" s="50"/>
      <c r="M6583" s="50"/>
      <c r="N6583" s="50"/>
      <c r="T6583" s="50"/>
    </row>
    <row r="6584" spans="12:20" s="48" customFormat="1" hidden="1">
      <c r="L6584" s="50"/>
      <c r="M6584" s="50"/>
      <c r="N6584" s="50"/>
      <c r="T6584" s="50"/>
    </row>
    <row r="6585" spans="12:20" s="48" customFormat="1" hidden="1">
      <c r="L6585" s="50"/>
      <c r="M6585" s="50"/>
      <c r="N6585" s="50"/>
      <c r="T6585" s="50"/>
    </row>
    <row r="6586" spans="12:20" s="48" customFormat="1" hidden="1">
      <c r="L6586" s="50"/>
      <c r="M6586" s="50"/>
      <c r="N6586" s="50"/>
      <c r="T6586" s="50"/>
    </row>
    <row r="6587" spans="12:20" s="48" customFormat="1" hidden="1">
      <c r="L6587" s="50"/>
      <c r="M6587" s="50"/>
      <c r="N6587" s="50"/>
      <c r="T6587" s="50"/>
    </row>
    <row r="6588" spans="12:20" s="48" customFormat="1" hidden="1">
      <c r="L6588" s="50"/>
      <c r="M6588" s="50"/>
      <c r="N6588" s="50"/>
      <c r="T6588" s="50"/>
    </row>
    <row r="6589" spans="12:20" s="48" customFormat="1" hidden="1">
      <c r="L6589" s="50"/>
      <c r="M6589" s="50"/>
      <c r="N6589" s="50"/>
      <c r="T6589" s="50"/>
    </row>
    <row r="6590" spans="12:20" s="48" customFormat="1" hidden="1">
      <c r="L6590" s="50"/>
      <c r="M6590" s="50"/>
      <c r="N6590" s="50"/>
      <c r="T6590" s="50"/>
    </row>
    <row r="6591" spans="12:20" s="48" customFormat="1" hidden="1">
      <c r="L6591" s="50"/>
      <c r="M6591" s="50"/>
      <c r="N6591" s="50"/>
      <c r="T6591" s="50"/>
    </row>
    <row r="6592" spans="12:20" s="48" customFormat="1" hidden="1">
      <c r="L6592" s="50"/>
      <c r="M6592" s="50"/>
      <c r="N6592" s="50"/>
      <c r="T6592" s="50"/>
    </row>
    <row r="6593" spans="12:20" s="48" customFormat="1" hidden="1">
      <c r="L6593" s="50"/>
      <c r="M6593" s="50"/>
      <c r="N6593" s="50"/>
      <c r="T6593" s="50"/>
    </row>
    <row r="6594" spans="12:20" s="48" customFormat="1" hidden="1">
      <c r="L6594" s="50"/>
      <c r="M6594" s="50"/>
      <c r="N6594" s="50"/>
      <c r="T6594" s="50"/>
    </row>
    <row r="6595" spans="12:20" s="48" customFormat="1" hidden="1">
      <c r="L6595" s="50"/>
      <c r="M6595" s="50"/>
      <c r="N6595" s="50"/>
      <c r="T6595" s="50"/>
    </row>
    <row r="6596" spans="12:20" s="48" customFormat="1" hidden="1">
      <c r="L6596" s="50"/>
      <c r="M6596" s="50"/>
      <c r="N6596" s="50"/>
      <c r="T6596" s="50"/>
    </row>
    <row r="6597" spans="12:20" s="48" customFormat="1" hidden="1">
      <c r="L6597" s="50"/>
      <c r="M6597" s="50"/>
      <c r="N6597" s="50"/>
      <c r="T6597" s="50"/>
    </row>
    <row r="6598" spans="12:20" s="48" customFormat="1" hidden="1">
      <c r="L6598" s="50"/>
      <c r="M6598" s="50"/>
      <c r="N6598" s="50"/>
      <c r="T6598" s="50"/>
    </row>
    <row r="6599" spans="12:20" s="48" customFormat="1" hidden="1">
      <c r="L6599" s="50"/>
      <c r="M6599" s="50"/>
      <c r="N6599" s="50"/>
      <c r="T6599" s="50"/>
    </row>
    <row r="6600" spans="12:20" s="48" customFormat="1" hidden="1">
      <c r="L6600" s="50"/>
      <c r="M6600" s="50"/>
      <c r="N6600" s="50"/>
      <c r="T6600" s="50"/>
    </row>
    <row r="6601" spans="12:20" s="48" customFormat="1" hidden="1">
      <c r="L6601" s="50"/>
      <c r="M6601" s="50"/>
      <c r="N6601" s="50"/>
      <c r="T6601" s="50"/>
    </row>
    <row r="6602" spans="12:20" s="48" customFormat="1" hidden="1">
      <c r="L6602" s="50"/>
      <c r="M6602" s="50"/>
      <c r="N6602" s="50"/>
      <c r="T6602" s="50"/>
    </row>
    <row r="6603" spans="12:20" s="48" customFormat="1" hidden="1">
      <c r="L6603" s="50"/>
      <c r="M6603" s="50"/>
      <c r="N6603" s="50"/>
      <c r="T6603" s="50"/>
    </row>
    <row r="6604" spans="12:20" s="48" customFormat="1" hidden="1">
      <c r="L6604" s="50"/>
      <c r="M6604" s="50"/>
      <c r="N6604" s="50"/>
      <c r="T6604" s="50"/>
    </row>
    <row r="6605" spans="12:20" s="48" customFormat="1" hidden="1">
      <c r="L6605" s="50"/>
      <c r="M6605" s="50"/>
      <c r="N6605" s="50"/>
      <c r="T6605" s="50"/>
    </row>
    <row r="6606" spans="12:20" s="48" customFormat="1" hidden="1">
      <c r="L6606" s="50"/>
      <c r="M6606" s="50"/>
      <c r="N6606" s="50"/>
      <c r="T6606" s="50"/>
    </row>
    <row r="6607" spans="12:20" s="48" customFormat="1" hidden="1">
      <c r="L6607" s="50"/>
      <c r="M6607" s="50"/>
      <c r="N6607" s="50"/>
      <c r="T6607" s="50"/>
    </row>
    <row r="6608" spans="12:20" s="48" customFormat="1" hidden="1">
      <c r="L6608" s="50"/>
      <c r="M6608" s="50"/>
      <c r="N6608" s="50"/>
      <c r="T6608" s="50"/>
    </row>
    <row r="6609" spans="12:20" s="48" customFormat="1" hidden="1">
      <c r="L6609" s="50"/>
      <c r="M6609" s="50"/>
      <c r="N6609" s="50"/>
      <c r="T6609" s="50"/>
    </row>
    <row r="6610" spans="12:20" s="48" customFormat="1" hidden="1">
      <c r="L6610" s="50"/>
      <c r="M6610" s="50"/>
      <c r="N6610" s="50"/>
      <c r="T6610" s="50"/>
    </row>
    <row r="6611" spans="12:20" s="48" customFormat="1" hidden="1">
      <c r="L6611" s="50"/>
      <c r="M6611" s="50"/>
      <c r="N6611" s="50"/>
      <c r="T6611" s="50"/>
    </row>
    <row r="6612" spans="12:20" s="48" customFormat="1" hidden="1">
      <c r="L6612" s="50"/>
      <c r="M6612" s="50"/>
      <c r="N6612" s="50"/>
      <c r="T6612" s="50"/>
    </row>
    <row r="6613" spans="12:20" s="48" customFormat="1" hidden="1">
      <c r="L6613" s="50"/>
      <c r="M6613" s="50"/>
      <c r="N6613" s="50"/>
      <c r="T6613" s="50"/>
    </row>
    <row r="6614" spans="12:20" s="48" customFormat="1" hidden="1">
      <c r="L6614" s="50"/>
      <c r="M6614" s="50"/>
      <c r="N6614" s="50"/>
      <c r="T6614" s="50"/>
    </row>
    <row r="6615" spans="12:20" s="48" customFormat="1" hidden="1">
      <c r="L6615" s="50"/>
      <c r="M6615" s="50"/>
      <c r="N6615" s="50"/>
      <c r="T6615" s="50"/>
    </row>
    <row r="6616" spans="12:20" s="48" customFormat="1" hidden="1">
      <c r="L6616" s="50"/>
      <c r="M6616" s="50"/>
      <c r="N6616" s="50"/>
      <c r="T6616" s="50"/>
    </row>
    <row r="6617" spans="12:20" s="48" customFormat="1" hidden="1">
      <c r="L6617" s="50"/>
      <c r="M6617" s="50"/>
      <c r="N6617" s="50"/>
      <c r="T6617" s="50"/>
    </row>
    <row r="6618" spans="12:20" s="48" customFormat="1" hidden="1">
      <c r="L6618" s="50"/>
      <c r="M6618" s="50"/>
      <c r="N6618" s="50"/>
      <c r="T6618" s="50"/>
    </row>
    <row r="6619" spans="12:20" s="48" customFormat="1" hidden="1">
      <c r="L6619" s="50"/>
      <c r="M6619" s="50"/>
      <c r="N6619" s="50"/>
      <c r="T6619" s="50"/>
    </row>
    <row r="6620" spans="12:20" s="48" customFormat="1" hidden="1">
      <c r="L6620" s="50"/>
      <c r="M6620" s="50"/>
      <c r="N6620" s="50"/>
      <c r="T6620" s="50"/>
    </row>
    <row r="6621" spans="12:20" s="48" customFormat="1" hidden="1">
      <c r="L6621" s="50"/>
      <c r="M6621" s="50"/>
      <c r="N6621" s="50"/>
      <c r="T6621" s="50"/>
    </row>
    <row r="6622" spans="12:20" s="48" customFormat="1" hidden="1">
      <c r="L6622" s="50"/>
      <c r="M6622" s="50"/>
      <c r="N6622" s="50"/>
      <c r="T6622" s="50"/>
    </row>
    <row r="6623" spans="12:20" s="48" customFormat="1" hidden="1">
      <c r="L6623" s="50"/>
      <c r="M6623" s="50"/>
      <c r="N6623" s="50"/>
      <c r="T6623" s="50"/>
    </row>
    <row r="6624" spans="12:20" s="48" customFormat="1" hidden="1">
      <c r="L6624" s="50"/>
      <c r="M6624" s="50"/>
      <c r="N6624" s="50"/>
      <c r="T6624" s="50"/>
    </row>
    <row r="6625" spans="12:20" s="48" customFormat="1" hidden="1">
      <c r="L6625" s="50"/>
      <c r="M6625" s="50"/>
      <c r="N6625" s="50"/>
      <c r="T6625" s="50"/>
    </row>
    <row r="6626" spans="12:20" s="48" customFormat="1" hidden="1">
      <c r="L6626" s="50"/>
      <c r="M6626" s="50"/>
      <c r="N6626" s="50"/>
      <c r="T6626" s="50"/>
    </row>
    <row r="6627" spans="12:20" s="48" customFormat="1" hidden="1">
      <c r="L6627" s="50"/>
      <c r="M6627" s="50"/>
      <c r="N6627" s="50"/>
      <c r="T6627" s="50"/>
    </row>
    <row r="6628" spans="12:20" s="48" customFormat="1" hidden="1">
      <c r="L6628" s="50"/>
      <c r="M6628" s="50"/>
      <c r="N6628" s="50"/>
      <c r="T6628" s="50"/>
    </row>
    <row r="6629" spans="12:20" s="48" customFormat="1" hidden="1">
      <c r="L6629" s="50"/>
      <c r="M6629" s="50"/>
      <c r="N6629" s="50"/>
      <c r="T6629" s="50"/>
    </row>
    <row r="6630" spans="12:20" s="48" customFormat="1" hidden="1">
      <c r="L6630" s="50"/>
      <c r="M6630" s="50"/>
      <c r="N6630" s="50"/>
      <c r="T6630" s="50"/>
    </row>
    <row r="6631" spans="12:20" s="48" customFormat="1" hidden="1">
      <c r="L6631" s="50"/>
      <c r="M6631" s="50"/>
      <c r="N6631" s="50"/>
      <c r="T6631" s="50"/>
    </row>
    <row r="6632" spans="12:20" s="48" customFormat="1" hidden="1">
      <c r="L6632" s="50"/>
      <c r="M6632" s="50"/>
      <c r="N6632" s="50"/>
      <c r="T6632" s="50"/>
    </row>
    <row r="6633" spans="12:20" s="48" customFormat="1" hidden="1">
      <c r="L6633" s="50"/>
      <c r="M6633" s="50"/>
      <c r="N6633" s="50"/>
      <c r="T6633" s="50"/>
    </row>
    <row r="6634" spans="12:20" s="48" customFormat="1" hidden="1">
      <c r="L6634" s="50"/>
      <c r="M6634" s="50"/>
      <c r="N6634" s="50"/>
      <c r="T6634" s="50"/>
    </row>
    <row r="6635" spans="12:20" s="48" customFormat="1" hidden="1">
      <c r="L6635" s="50"/>
      <c r="M6635" s="50"/>
      <c r="N6635" s="50"/>
      <c r="T6635" s="50"/>
    </row>
    <row r="6636" spans="12:20" s="48" customFormat="1" hidden="1">
      <c r="L6636" s="50"/>
      <c r="M6636" s="50"/>
      <c r="N6636" s="50"/>
      <c r="T6636" s="50"/>
    </row>
    <row r="6637" spans="12:20" s="48" customFormat="1" hidden="1">
      <c r="L6637" s="50"/>
      <c r="M6637" s="50"/>
      <c r="N6637" s="50"/>
      <c r="T6637" s="50"/>
    </row>
    <row r="6638" spans="12:20" s="48" customFormat="1" hidden="1">
      <c r="L6638" s="50"/>
      <c r="M6638" s="50"/>
      <c r="N6638" s="50"/>
      <c r="T6638" s="50"/>
    </row>
    <row r="6639" spans="12:20" s="48" customFormat="1" hidden="1">
      <c r="L6639" s="50"/>
      <c r="M6639" s="50"/>
      <c r="N6639" s="50"/>
      <c r="T6639" s="50"/>
    </row>
    <row r="6640" spans="12:20" s="48" customFormat="1" hidden="1">
      <c r="L6640" s="50"/>
      <c r="M6640" s="50"/>
      <c r="N6640" s="50"/>
      <c r="T6640" s="50"/>
    </row>
    <row r="6641" spans="12:20" s="48" customFormat="1" hidden="1">
      <c r="L6641" s="50"/>
      <c r="M6641" s="50"/>
      <c r="N6641" s="50"/>
      <c r="T6641" s="50"/>
    </row>
    <row r="6642" spans="12:20" s="48" customFormat="1" hidden="1">
      <c r="L6642" s="50"/>
      <c r="M6642" s="50"/>
      <c r="N6642" s="50"/>
      <c r="T6642" s="50"/>
    </row>
    <row r="6643" spans="12:20" s="48" customFormat="1" hidden="1">
      <c r="L6643" s="50"/>
      <c r="M6643" s="50"/>
      <c r="N6643" s="50"/>
      <c r="T6643" s="50"/>
    </row>
    <row r="6644" spans="12:20" s="48" customFormat="1" hidden="1">
      <c r="L6644" s="50"/>
      <c r="M6644" s="50"/>
      <c r="N6644" s="50"/>
      <c r="T6644" s="50"/>
    </row>
    <row r="6645" spans="12:20" s="48" customFormat="1" hidden="1">
      <c r="L6645" s="50"/>
      <c r="M6645" s="50"/>
      <c r="N6645" s="50"/>
      <c r="T6645" s="50"/>
    </row>
    <row r="6646" spans="12:20" s="48" customFormat="1" hidden="1">
      <c r="L6646" s="50"/>
      <c r="M6646" s="50"/>
      <c r="N6646" s="50"/>
      <c r="T6646" s="50"/>
    </row>
    <row r="6647" spans="12:20" s="48" customFormat="1" hidden="1">
      <c r="L6647" s="50"/>
      <c r="M6647" s="50"/>
      <c r="N6647" s="50"/>
      <c r="T6647" s="50"/>
    </row>
    <row r="6648" spans="12:20" s="48" customFormat="1" hidden="1">
      <c r="L6648" s="50"/>
      <c r="M6648" s="50"/>
      <c r="N6648" s="50"/>
      <c r="T6648" s="50"/>
    </row>
    <row r="6649" spans="12:20" s="48" customFormat="1" hidden="1">
      <c r="L6649" s="50"/>
      <c r="M6649" s="50"/>
      <c r="N6649" s="50"/>
      <c r="T6649" s="50"/>
    </row>
    <row r="6650" spans="12:20" s="48" customFormat="1" hidden="1">
      <c r="L6650" s="50"/>
      <c r="M6650" s="50"/>
      <c r="N6650" s="50"/>
      <c r="T6650" s="50"/>
    </row>
    <row r="6651" spans="12:20" s="48" customFormat="1" hidden="1">
      <c r="L6651" s="50"/>
      <c r="M6651" s="50"/>
      <c r="N6651" s="50"/>
      <c r="T6651" s="50"/>
    </row>
    <row r="6652" spans="12:20" s="48" customFormat="1" hidden="1">
      <c r="L6652" s="50"/>
      <c r="M6652" s="50"/>
      <c r="N6652" s="50"/>
      <c r="T6652" s="50"/>
    </row>
    <row r="6653" spans="12:20" s="48" customFormat="1" hidden="1">
      <c r="L6653" s="50"/>
      <c r="M6653" s="50"/>
      <c r="N6653" s="50"/>
      <c r="T6653" s="50"/>
    </row>
    <row r="6654" spans="12:20" s="48" customFormat="1" hidden="1">
      <c r="L6654" s="50"/>
      <c r="M6654" s="50"/>
      <c r="N6654" s="50"/>
      <c r="T6654" s="50"/>
    </row>
    <row r="6655" spans="12:20" s="48" customFormat="1" hidden="1">
      <c r="L6655" s="50"/>
      <c r="M6655" s="50"/>
      <c r="N6655" s="50"/>
      <c r="T6655" s="50"/>
    </row>
    <row r="6656" spans="12:20" s="48" customFormat="1" hidden="1">
      <c r="L6656" s="50"/>
      <c r="M6656" s="50"/>
      <c r="N6656" s="50"/>
      <c r="T6656" s="50"/>
    </row>
    <row r="6657" spans="12:20" s="48" customFormat="1" hidden="1">
      <c r="L6657" s="50"/>
      <c r="M6657" s="50"/>
      <c r="N6657" s="50"/>
      <c r="T6657" s="50"/>
    </row>
    <row r="6658" spans="12:20" s="48" customFormat="1" hidden="1">
      <c r="L6658" s="50"/>
      <c r="M6658" s="50"/>
      <c r="N6658" s="50"/>
      <c r="T6658" s="50"/>
    </row>
    <row r="6659" spans="12:20" s="48" customFormat="1" hidden="1">
      <c r="L6659" s="50"/>
      <c r="M6659" s="50"/>
      <c r="N6659" s="50"/>
      <c r="T6659" s="50"/>
    </row>
    <row r="6660" spans="12:20" s="48" customFormat="1" hidden="1">
      <c r="L6660" s="50"/>
      <c r="M6660" s="50"/>
      <c r="N6660" s="50"/>
      <c r="T6660" s="50"/>
    </row>
    <row r="6661" spans="12:20" s="48" customFormat="1" hidden="1">
      <c r="L6661" s="50"/>
      <c r="M6661" s="50"/>
      <c r="N6661" s="50"/>
      <c r="T6661" s="50"/>
    </row>
    <row r="6662" spans="12:20" s="48" customFormat="1" hidden="1">
      <c r="L6662" s="50"/>
      <c r="M6662" s="50"/>
      <c r="N6662" s="50"/>
      <c r="T6662" s="50"/>
    </row>
    <row r="6663" spans="12:20" s="48" customFormat="1" hidden="1">
      <c r="L6663" s="50"/>
      <c r="M6663" s="50"/>
      <c r="N6663" s="50"/>
      <c r="T6663" s="50"/>
    </row>
    <row r="6664" spans="12:20" s="48" customFormat="1" hidden="1">
      <c r="L6664" s="50"/>
      <c r="M6664" s="50"/>
      <c r="N6664" s="50"/>
      <c r="T6664" s="50"/>
    </row>
    <row r="6665" spans="12:20" s="48" customFormat="1" hidden="1">
      <c r="L6665" s="50"/>
      <c r="M6665" s="50"/>
      <c r="N6665" s="50"/>
      <c r="T6665" s="50"/>
    </row>
    <row r="6666" spans="12:20" s="48" customFormat="1" hidden="1">
      <c r="L6666" s="50"/>
      <c r="M6666" s="50"/>
      <c r="N6666" s="50"/>
      <c r="T6666" s="50"/>
    </row>
    <row r="6667" spans="12:20" s="48" customFormat="1" hidden="1">
      <c r="L6667" s="50"/>
      <c r="M6667" s="50"/>
      <c r="N6667" s="50"/>
      <c r="T6667" s="50"/>
    </row>
    <row r="6668" spans="12:20" s="48" customFormat="1" hidden="1">
      <c r="L6668" s="50"/>
      <c r="M6668" s="50"/>
      <c r="N6668" s="50"/>
      <c r="T6668" s="50"/>
    </row>
    <row r="6669" spans="12:20" s="48" customFormat="1" hidden="1">
      <c r="L6669" s="50"/>
      <c r="M6669" s="50"/>
      <c r="N6669" s="50"/>
      <c r="T6669" s="50"/>
    </row>
    <row r="6670" spans="12:20" s="48" customFormat="1" hidden="1">
      <c r="L6670" s="50"/>
      <c r="M6670" s="50"/>
      <c r="N6670" s="50"/>
      <c r="T6670" s="50"/>
    </row>
    <row r="6671" spans="12:20" s="48" customFormat="1" hidden="1">
      <c r="L6671" s="50"/>
      <c r="M6671" s="50"/>
      <c r="N6671" s="50"/>
      <c r="T6671" s="50"/>
    </row>
    <row r="6672" spans="12:20" s="48" customFormat="1" hidden="1">
      <c r="L6672" s="50"/>
      <c r="M6672" s="50"/>
      <c r="N6672" s="50"/>
      <c r="T6672" s="50"/>
    </row>
    <row r="6673" spans="12:20" s="48" customFormat="1" hidden="1">
      <c r="L6673" s="50"/>
      <c r="M6673" s="50"/>
      <c r="N6673" s="50"/>
      <c r="T6673" s="50"/>
    </row>
    <row r="6674" spans="12:20" s="48" customFormat="1" hidden="1">
      <c r="L6674" s="50"/>
      <c r="M6674" s="50"/>
      <c r="N6674" s="50"/>
      <c r="T6674" s="50"/>
    </row>
    <row r="6675" spans="12:20" s="48" customFormat="1" hidden="1">
      <c r="L6675" s="50"/>
      <c r="M6675" s="50"/>
      <c r="N6675" s="50"/>
      <c r="T6675" s="50"/>
    </row>
    <row r="6676" spans="12:20" s="48" customFormat="1" hidden="1">
      <c r="L6676" s="50"/>
      <c r="M6676" s="50"/>
      <c r="N6676" s="50"/>
      <c r="T6676" s="50"/>
    </row>
    <row r="6677" spans="12:20" s="48" customFormat="1" hidden="1">
      <c r="L6677" s="50"/>
      <c r="M6677" s="50"/>
      <c r="N6677" s="50"/>
      <c r="T6677" s="50"/>
    </row>
    <row r="6678" spans="12:20" s="48" customFormat="1" hidden="1">
      <c r="L6678" s="50"/>
      <c r="M6678" s="50"/>
      <c r="N6678" s="50"/>
      <c r="T6678" s="50"/>
    </row>
    <row r="6679" spans="12:20" s="48" customFormat="1" hidden="1">
      <c r="L6679" s="50"/>
      <c r="M6679" s="50"/>
      <c r="N6679" s="50"/>
      <c r="T6679" s="50"/>
    </row>
    <row r="6680" spans="12:20" s="48" customFormat="1" hidden="1">
      <c r="L6680" s="50"/>
      <c r="M6680" s="50"/>
      <c r="N6680" s="50"/>
      <c r="T6680" s="50"/>
    </row>
    <row r="6681" spans="12:20" s="48" customFormat="1" hidden="1">
      <c r="L6681" s="50"/>
      <c r="M6681" s="50"/>
      <c r="N6681" s="50"/>
      <c r="T6681" s="50"/>
    </row>
    <row r="6682" spans="12:20" s="48" customFormat="1" hidden="1">
      <c r="L6682" s="50"/>
      <c r="M6682" s="50"/>
      <c r="N6682" s="50"/>
      <c r="T6682" s="50"/>
    </row>
    <row r="6683" spans="12:20" s="48" customFormat="1" hidden="1">
      <c r="L6683" s="50"/>
      <c r="M6683" s="50"/>
      <c r="N6683" s="50"/>
      <c r="T6683" s="50"/>
    </row>
    <row r="6684" spans="12:20" s="48" customFormat="1" hidden="1">
      <c r="L6684" s="50"/>
      <c r="M6684" s="50"/>
      <c r="N6684" s="50"/>
      <c r="T6684" s="50"/>
    </row>
    <row r="6685" spans="12:20" s="48" customFormat="1" hidden="1">
      <c r="L6685" s="50"/>
      <c r="M6685" s="50"/>
      <c r="N6685" s="50"/>
      <c r="T6685" s="50"/>
    </row>
    <row r="6686" spans="12:20" s="48" customFormat="1" hidden="1">
      <c r="L6686" s="50"/>
      <c r="M6686" s="50"/>
      <c r="N6686" s="50"/>
      <c r="T6686" s="50"/>
    </row>
    <row r="6687" spans="12:20" s="48" customFormat="1" hidden="1">
      <c r="L6687" s="50"/>
      <c r="M6687" s="50"/>
      <c r="N6687" s="50"/>
      <c r="T6687" s="50"/>
    </row>
    <row r="6688" spans="12:20" s="48" customFormat="1" hidden="1">
      <c r="L6688" s="50"/>
      <c r="M6688" s="50"/>
      <c r="N6688" s="50"/>
      <c r="T6688" s="50"/>
    </row>
    <row r="6689" spans="12:20" s="48" customFormat="1" hidden="1">
      <c r="L6689" s="50"/>
      <c r="M6689" s="50"/>
      <c r="N6689" s="50"/>
      <c r="T6689" s="50"/>
    </row>
    <row r="6690" spans="12:20" s="48" customFormat="1" hidden="1">
      <c r="L6690" s="50"/>
      <c r="M6690" s="50"/>
      <c r="N6690" s="50"/>
      <c r="T6690" s="50"/>
    </row>
    <row r="6691" spans="12:20" s="48" customFormat="1" hidden="1">
      <c r="L6691" s="50"/>
      <c r="M6691" s="50"/>
      <c r="N6691" s="50"/>
      <c r="T6691" s="50"/>
    </row>
    <row r="6692" spans="12:20" s="48" customFormat="1" hidden="1">
      <c r="L6692" s="50"/>
      <c r="M6692" s="50"/>
      <c r="N6692" s="50"/>
      <c r="T6692" s="50"/>
    </row>
    <row r="6693" spans="12:20" s="48" customFormat="1" hidden="1">
      <c r="L6693" s="50"/>
      <c r="M6693" s="50"/>
      <c r="N6693" s="50"/>
      <c r="T6693" s="50"/>
    </row>
    <row r="6694" spans="12:20" s="48" customFormat="1" hidden="1">
      <c r="L6694" s="50"/>
      <c r="M6694" s="50"/>
      <c r="N6694" s="50"/>
      <c r="T6694" s="50"/>
    </row>
    <row r="6695" spans="12:20" s="48" customFormat="1" hidden="1">
      <c r="L6695" s="50"/>
      <c r="M6695" s="50"/>
      <c r="N6695" s="50"/>
      <c r="T6695" s="50"/>
    </row>
    <row r="6696" spans="12:20" s="48" customFormat="1" hidden="1">
      <c r="L6696" s="50"/>
      <c r="M6696" s="50"/>
      <c r="N6696" s="50"/>
      <c r="T6696" s="50"/>
    </row>
    <row r="6697" spans="12:20" s="48" customFormat="1" hidden="1">
      <c r="L6697" s="50"/>
      <c r="M6697" s="50"/>
      <c r="N6697" s="50"/>
      <c r="T6697" s="50"/>
    </row>
    <row r="6698" spans="12:20" s="48" customFormat="1" hidden="1">
      <c r="L6698" s="50"/>
      <c r="M6698" s="50"/>
      <c r="N6698" s="50"/>
      <c r="T6698" s="50"/>
    </row>
    <row r="6699" spans="12:20" s="48" customFormat="1" hidden="1">
      <c r="L6699" s="50"/>
      <c r="M6699" s="50"/>
      <c r="N6699" s="50"/>
      <c r="T6699" s="50"/>
    </row>
    <row r="6700" spans="12:20" s="48" customFormat="1" hidden="1">
      <c r="L6700" s="50"/>
      <c r="M6700" s="50"/>
      <c r="N6700" s="50"/>
      <c r="T6700" s="50"/>
    </row>
    <row r="6701" spans="12:20" s="48" customFormat="1" hidden="1">
      <c r="L6701" s="50"/>
      <c r="M6701" s="50"/>
      <c r="N6701" s="50"/>
      <c r="T6701" s="50"/>
    </row>
    <row r="6702" spans="12:20" s="48" customFormat="1" hidden="1">
      <c r="L6702" s="50"/>
      <c r="M6702" s="50"/>
      <c r="N6702" s="50"/>
      <c r="T6702" s="50"/>
    </row>
    <row r="6703" spans="12:20" s="48" customFormat="1" hidden="1">
      <c r="L6703" s="50"/>
      <c r="M6703" s="50"/>
      <c r="N6703" s="50"/>
      <c r="T6703" s="50"/>
    </row>
    <row r="6704" spans="12:20" s="48" customFormat="1" hidden="1">
      <c r="L6704" s="50"/>
      <c r="M6704" s="50"/>
      <c r="N6704" s="50"/>
      <c r="T6704" s="50"/>
    </row>
    <row r="6705" spans="12:20" s="48" customFormat="1" hidden="1">
      <c r="L6705" s="50"/>
      <c r="M6705" s="50"/>
      <c r="N6705" s="50"/>
      <c r="T6705" s="50"/>
    </row>
    <row r="6706" spans="12:20" s="48" customFormat="1" hidden="1">
      <c r="L6706" s="50"/>
      <c r="M6706" s="50"/>
      <c r="N6706" s="50"/>
      <c r="T6706" s="50"/>
    </row>
    <row r="6707" spans="12:20" s="48" customFormat="1" hidden="1">
      <c r="L6707" s="50"/>
      <c r="M6707" s="50"/>
      <c r="N6707" s="50"/>
      <c r="T6707" s="50"/>
    </row>
    <row r="6708" spans="12:20" s="48" customFormat="1" hidden="1">
      <c r="L6708" s="50"/>
      <c r="M6708" s="50"/>
      <c r="N6708" s="50"/>
      <c r="T6708" s="50"/>
    </row>
    <row r="6709" spans="12:20" s="48" customFormat="1" hidden="1">
      <c r="L6709" s="50"/>
      <c r="M6709" s="50"/>
      <c r="N6709" s="50"/>
      <c r="T6709" s="50"/>
    </row>
    <row r="6710" spans="12:20" s="48" customFormat="1" hidden="1">
      <c r="L6710" s="50"/>
      <c r="M6710" s="50"/>
      <c r="N6710" s="50"/>
      <c r="T6710" s="50"/>
    </row>
    <row r="6711" spans="12:20" s="48" customFormat="1" hidden="1">
      <c r="L6711" s="50"/>
      <c r="M6711" s="50"/>
      <c r="N6711" s="50"/>
      <c r="T6711" s="50"/>
    </row>
    <row r="6712" spans="12:20" s="48" customFormat="1" hidden="1">
      <c r="L6712" s="50"/>
      <c r="M6712" s="50"/>
      <c r="N6712" s="50"/>
      <c r="T6712" s="50"/>
    </row>
    <row r="6713" spans="12:20" s="48" customFormat="1" hidden="1">
      <c r="L6713" s="50"/>
      <c r="M6713" s="50"/>
      <c r="N6713" s="50"/>
      <c r="T6713" s="50"/>
    </row>
    <row r="6714" spans="12:20" s="48" customFormat="1" hidden="1">
      <c r="L6714" s="50"/>
      <c r="M6714" s="50"/>
      <c r="N6714" s="50"/>
      <c r="T6714" s="50"/>
    </row>
    <row r="6715" spans="12:20" s="48" customFormat="1" hidden="1">
      <c r="L6715" s="50"/>
      <c r="M6715" s="50"/>
      <c r="N6715" s="50"/>
      <c r="T6715" s="50"/>
    </row>
    <row r="6716" spans="12:20" s="48" customFormat="1" hidden="1">
      <c r="L6716" s="50"/>
      <c r="M6716" s="50"/>
      <c r="N6716" s="50"/>
      <c r="T6716" s="50"/>
    </row>
    <row r="6717" spans="12:20" s="48" customFormat="1" hidden="1">
      <c r="L6717" s="50"/>
      <c r="M6717" s="50"/>
      <c r="N6717" s="50"/>
      <c r="T6717" s="50"/>
    </row>
    <row r="6718" spans="12:20" s="48" customFormat="1" hidden="1">
      <c r="L6718" s="50"/>
      <c r="M6718" s="50"/>
      <c r="N6718" s="50"/>
      <c r="T6718" s="50"/>
    </row>
    <row r="6719" spans="12:20" s="48" customFormat="1" hidden="1">
      <c r="L6719" s="50"/>
      <c r="M6719" s="50"/>
      <c r="N6719" s="50"/>
      <c r="T6719" s="50"/>
    </row>
    <row r="6720" spans="12:20" s="48" customFormat="1" hidden="1">
      <c r="L6720" s="50"/>
      <c r="M6720" s="50"/>
      <c r="N6720" s="50"/>
      <c r="T6720" s="50"/>
    </row>
    <row r="6721" spans="12:20" s="48" customFormat="1" hidden="1">
      <c r="L6721" s="50"/>
      <c r="M6721" s="50"/>
      <c r="N6721" s="50"/>
      <c r="T6721" s="50"/>
    </row>
    <row r="6722" spans="12:20" s="48" customFormat="1" hidden="1">
      <c r="L6722" s="50"/>
      <c r="M6722" s="50"/>
      <c r="N6722" s="50"/>
      <c r="T6722" s="50"/>
    </row>
    <row r="6723" spans="12:20" s="48" customFormat="1" hidden="1">
      <c r="L6723" s="50"/>
      <c r="M6723" s="50"/>
      <c r="N6723" s="50"/>
      <c r="T6723" s="50"/>
    </row>
    <row r="6724" spans="12:20" s="48" customFormat="1" hidden="1">
      <c r="L6724" s="50"/>
      <c r="M6724" s="50"/>
      <c r="N6724" s="50"/>
      <c r="T6724" s="50"/>
    </row>
    <row r="6725" spans="12:20" s="48" customFormat="1" hidden="1">
      <c r="L6725" s="50"/>
      <c r="M6725" s="50"/>
      <c r="N6725" s="50"/>
      <c r="T6725" s="50"/>
    </row>
    <row r="6726" spans="12:20" s="48" customFormat="1" hidden="1">
      <c r="L6726" s="50"/>
      <c r="M6726" s="50"/>
      <c r="N6726" s="50"/>
      <c r="T6726" s="50"/>
    </row>
    <row r="6727" spans="12:20" s="48" customFormat="1" hidden="1">
      <c r="L6727" s="50"/>
      <c r="M6727" s="50"/>
      <c r="N6727" s="50"/>
      <c r="T6727" s="50"/>
    </row>
    <row r="6728" spans="12:20" s="48" customFormat="1" hidden="1">
      <c r="L6728" s="50"/>
      <c r="M6728" s="50"/>
      <c r="N6728" s="50"/>
      <c r="T6728" s="50"/>
    </row>
    <row r="6729" spans="12:20" s="48" customFormat="1" hidden="1">
      <c r="L6729" s="50"/>
      <c r="M6729" s="50"/>
      <c r="N6729" s="50"/>
      <c r="T6729" s="50"/>
    </row>
    <row r="6730" spans="12:20" s="48" customFormat="1" hidden="1">
      <c r="L6730" s="50"/>
      <c r="M6730" s="50"/>
      <c r="N6730" s="50"/>
      <c r="T6730" s="50"/>
    </row>
    <row r="6731" spans="12:20" s="48" customFormat="1" hidden="1">
      <c r="L6731" s="50"/>
      <c r="M6731" s="50"/>
      <c r="N6731" s="50"/>
      <c r="T6731" s="50"/>
    </row>
    <row r="6732" spans="12:20" s="48" customFormat="1" hidden="1">
      <c r="L6732" s="50"/>
      <c r="M6732" s="50"/>
      <c r="N6732" s="50"/>
      <c r="T6732" s="50"/>
    </row>
    <row r="6733" spans="12:20" s="48" customFormat="1" hidden="1">
      <c r="L6733" s="50"/>
      <c r="M6733" s="50"/>
      <c r="N6733" s="50"/>
      <c r="T6733" s="50"/>
    </row>
    <row r="6734" spans="12:20" s="48" customFormat="1" hidden="1">
      <c r="L6734" s="50"/>
      <c r="M6734" s="50"/>
      <c r="N6734" s="50"/>
      <c r="T6734" s="50"/>
    </row>
    <row r="6735" spans="12:20" s="48" customFormat="1" hidden="1">
      <c r="L6735" s="50"/>
      <c r="M6735" s="50"/>
      <c r="N6735" s="50"/>
      <c r="T6735" s="50"/>
    </row>
    <row r="6736" spans="12:20" s="48" customFormat="1" hidden="1">
      <c r="L6736" s="50"/>
      <c r="M6736" s="50"/>
      <c r="N6736" s="50"/>
      <c r="T6736" s="50"/>
    </row>
    <row r="6737" spans="12:20" s="48" customFormat="1" hidden="1">
      <c r="L6737" s="50"/>
      <c r="M6737" s="50"/>
      <c r="N6737" s="50"/>
      <c r="T6737" s="50"/>
    </row>
    <row r="6738" spans="12:20" s="48" customFormat="1" hidden="1">
      <c r="L6738" s="50"/>
      <c r="M6738" s="50"/>
      <c r="N6738" s="50"/>
      <c r="T6738" s="50"/>
    </row>
    <row r="6739" spans="12:20" s="48" customFormat="1" hidden="1">
      <c r="L6739" s="50"/>
      <c r="M6739" s="50"/>
      <c r="N6739" s="50"/>
      <c r="T6739" s="50"/>
    </row>
    <row r="6740" spans="12:20" s="48" customFormat="1" hidden="1">
      <c r="L6740" s="50"/>
      <c r="M6740" s="50"/>
      <c r="N6740" s="50"/>
      <c r="T6740" s="50"/>
    </row>
    <row r="6741" spans="12:20" s="48" customFormat="1" hidden="1">
      <c r="L6741" s="50"/>
      <c r="M6741" s="50"/>
      <c r="N6741" s="50"/>
      <c r="T6741" s="50"/>
    </row>
    <row r="6742" spans="12:20" s="48" customFormat="1" hidden="1">
      <c r="L6742" s="50"/>
      <c r="M6742" s="50"/>
      <c r="N6742" s="50"/>
      <c r="T6742" s="50"/>
    </row>
    <row r="6743" spans="12:20" s="48" customFormat="1" hidden="1">
      <c r="L6743" s="50"/>
      <c r="M6743" s="50"/>
      <c r="N6743" s="50"/>
      <c r="T6743" s="50"/>
    </row>
    <row r="6744" spans="12:20" s="48" customFormat="1" hidden="1">
      <c r="L6744" s="50"/>
      <c r="M6744" s="50"/>
      <c r="N6744" s="50"/>
      <c r="T6744" s="50"/>
    </row>
    <row r="6745" spans="12:20" s="48" customFormat="1" hidden="1">
      <c r="L6745" s="50"/>
      <c r="M6745" s="50"/>
      <c r="N6745" s="50"/>
      <c r="T6745" s="50"/>
    </row>
    <row r="6746" spans="12:20" s="48" customFormat="1" hidden="1">
      <c r="L6746" s="50"/>
      <c r="M6746" s="50"/>
      <c r="N6746" s="50"/>
      <c r="T6746" s="50"/>
    </row>
    <row r="6747" spans="12:20" s="48" customFormat="1" hidden="1">
      <c r="L6747" s="50"/>
      <c r="M6747" s="50"/>
      <c r="N6747" s="50"/>
      <c r="T6747" s="50"/>
    </row>
    <row r="6748" spans="12:20" s="48" customFormat="1" hidden="1">
      <c r="L6748" s="50"/>
      <c r="M6748" s="50"/>
      <c r="N6748" s="50"/>
      <c r="T6748" s="50"/>
    </row>
    <row r="6749" spans="12:20" s="48" customFormat="1" hidden="1">
      <c r="L6749" s="50"/>
      <c r="M6749" s="50"/>
      <c r="N6749" s="50"/>
      <c r="T6749" s="50"/>
    </row>
    <row r="6750" spans="12:20" s="48" customFormat="1" hidden="1">
      <c r="L6750" s="50"/>
      <c r="M6750" s="50"/>
      <c r="N6750" s="50"/>
      <c r="T6750" s="50"/>
    </row>
    <row r="6751" spans="12:20" s="48" customFormat="1" hidden="1">
      <c r="L6751" s="50"/>
      <c r="M6751" s="50"/>
      <c r="N6751" s="50"/>
      <c r="T6751" s="50"/>
    </row>
    <row r="6752" spans="12:20" s="48" customFormat="1" hidden="1">
      <c r="L6752" s="50"/>
      <c r="M6752" s="50"/>
      <c r="N6752" s="50"/>
      <c r="T6752" s="50"/>
    </row>
    <row r="6753" spans="12:20" s="48" customFormat="1" hidden="1">
      <c r="L6753" s="50"/>
      <c r="M6753" s="50"/>
      <c r="N6753" s="50"/>
      <c r="T6753" s="50"/>
    </row>
    <row r="6754" spans="12:20" s="48" customFormat="1" hidden="1">
      <c r="L6754" s="50"/>
      <c r="M6754" s="50"/>
      <c r="N6754" s="50"/>
      <c r="T6754" s="50"/>
    </row>
    <row r="6755" spans="12:20" s="48" customFormat="1" hidden="1">
      <c r="L6755" s="50"/>
      <c r="M6755" s="50"/>
      <c r="N6755" s="50"/>
      <c r="T6755" s="50"/>
    </row>
    <row r="6756" spans="12:20" s="48" customFormat="1" hidden="1">
      <c r="L6756" s="50"/>
      <c r="M6756" s="50"/>
      <c r="N6756" s="50"/>
      <c r="T6756" s="50"/>
    </row>
    <row r="6757" spans="12:20" s="48" customFormat="1" hidden="1">
      <c r="L6757" s="50"/>
      <c r="M6757" s="50"/>
      <c r="N6757" s="50"/>
      <c r="T6757" s="50"/>
    </row>
    <row r="6758" spans="12:20" s="48" customFormat="1" hidden="1">
      <c r="L6758" s="50"/>
      <c r="M6758" s="50"/>
      <c r="N6758" s="50"/>
      <c r="T6758" s="50"/>
    </row>
    <row r="6759" spans="12:20" s="48" customFormat="1" hidden="1">
      <c r="L6759" s="50"/>
      <c r="M6759" s="50"/>
      <c r="N6759" s="50"/>
      <c r="T6759" s="50"/>
    </row>
    <row r="6760" spans="12:20" s="48" customFormat="1" hidden="1">
      <c r="L6760" s="50"/>
      <c r="M6760" s="50"/>
      <c r="N6760" s="50"/>
      <c r="T6760" s="50"/>
    </row>
    <row r="6761" spans="12:20" s="48" customFormat="1" hidden="1">
      <c r="L6761" s="50"/>
      <c r="M6761" s="50"/>
      <c r="N6761" s="50"/>
      <c r="T6761" s="50"/>
    </row>
    <row r="6762" spans="12:20" s="48" customFormat="1" hidden="1">
      <c r="L6762" s="50"/>
      <c r="M6762" s="50"/>
      <c r="N6762" s="50"/>
      <c r="T6762" s="50"/>
    </row>
    <row r="6763" spans="12:20" s="48" customFormat="1" hidden="1">
      <c r="L6763" s="50"/>
      <c r="M6763" s="50"/>
      <c r="N6763" s="50"/>
      <c r="T6763" s="50"/>
    </row>
    <row r="6764" spans="12:20" s="48" customFormat="1" hidden="1">
      <c r="L6764" s="50"/>
      <c r="M6764" s="50"/>
      <c r="N6764" s="50"/>
      <c r="T6764" s="50"/>
    </row>
    <row r="6765" spans="12:20" s="48" customFormat="1" hidden="1">
      <c r="L6765" s="50"/>
      <c r="M6765" s="50"/>
      <c r="N6765" s="50"/>
      <c r="T6765" s="50"/>
    </row>
    <row r="6766" spans="12:20" s="48" customFormat="1" hidden="1">
      <c r="L6766" s="50"/>
      <c r="M6766" s="50"/>
      <c r="N6766" s="50"/>
      <c r="T6766" s="50"/>
    </row>
    <row r="6767" spans="12:20" s="48" customFormat="1" hidden="1">
      <c r="L6767" s="50"/>
      <c r="M6767" s="50"/>
      <c r="N6767" s="50"/>
      <c r="T6767" s="50"/>
    </row>
    <row r="6768" spans="12:20" s="48" customFormat="1" hidden="1">
      <c r="L6768" s="50"/>
      <c r="M6768" s="50"/>
      <c r="N6768" s="50"/>
      <c r="T6768" s="50"/>
    </row>
    <row r="6769" spans="12:20" s="48" customFormat="1" hidden="1">
      <c r="L6769" s="50"/>
      <c r="M6769" s="50"/>
      <c r="N6769" s="50"/>
      <c r="T6769" s="50"/>
    </row>
    <row r="6770" spans="12:20" s="48" customFormat="1" hidden="1">
      <c r="L6770" s="50"/>
      <c r="M6770" s="50"/>
      <c r="N6770" s="50"/>
      <c r="T6770" s="50"/>
    </row>
    <row r="6771" spans="12:20" s="48" customFormat="1" hidden="1">
      <c r="L6771" s="50"/>
      <c r="M6771" s="50"/>
      <c r="N6771" s="50"/>
      <c r="T6771" s="50"/>
    </row>
    <row r="6772" spans="12:20" s="48" customFormat="1" hidden="1">
      <c r="L6772" s="50"/>
      <c r="M6772" s="50"/>
      <c r="N6772" s="50"/>
      <c r="T6772" s="50"/>
    </row>
    <row r="6773" spans="12:20" s="48" customFormat="1" hidden="1">
      <c r="L6773" s="50"/>
      <c r="M6773" s="50"/>
      <c r="N6773" s="50"/>
      <c r="T6773" s="50"/>
    </row>
    <row r="6774" spans="12:20" s="48" customFormat="1" hidden="1">
      <c r="L6774" s="50"/>
      <c r="M6774" s="50"/>
      <c r="N6774" s="50"/>
      <c r="T6774" s="50"/>
    </row>
    <row r="6775" spans="12:20" s="48" customFormat="1" hidden="1">
      <c r="L6775" s="50"/>
      <c r="M6775" s="50"/>
      <c r="N6775" s="50"/>
      <c r="T6775" s="50"/>
    </row>
    <row r="6776" spans="12:20" s="48" customFormat="1" hidden="1">
      <c r="L6776" s="50"/>
      <c r="M6776" s="50"/>
      <c r="N6776" s="50"/>
      <c r="T6776" s="50"/>
    </row>
    <row r="6777" spans="12:20" s="48" customFormat="1" hidden="1">
      <c r="L6777" s="50"/>
      <c r="M6777" s="50"/>
      <c r="N6777" s="50"/>
      <c r="T6777" s="50"/>
    </row>
    <row r="6778" spans="12:20" s="48" customFormat="1" hidden="1">
      <c r="L6778" s="50"/>
      <c r="M6778" s="50"/>
      <c r="N6778" s="50"/>
      <c r="T6778" s="50"/>
    </row>
    <row r="6779" spans="12:20" s="48" customFormat="1" hidden="1">
      <c r="L6779" s="50"/>
      <c r="M6779" s="50"/>
      <c r="N6779" s="50"/>
      <c r="T6779" s="50"/>
    </row>
    <row r="6780" spans="12:20" s="48" customFormat="1" hidden="1">
      <c r="L6780" s="50"/>
      <c r="M6780" s="50"/>
      <c r="N6780" s="50"/>
      <c r="T6780" s="50"/>
    </row>
    <row r="6781" spans="12:20" s="48" customFormat="1" hidden="1">
      <c r="L6781" s="50"/>
      <c r="M6781" s="50"/>
      <c r="N6781" s="50"/>
      <c r="T6781" s="50"/>
    </row>
    <row r="6782" spans="12:20" s="48" customFormat="1" hidden="1">
      <c r="L6782" s="50"/>
      <c r="M6782" s="50"/>
      <c r="N6782" s="50"/>
      <c r="T6782" s="50"/>
    </row>
    <row r="6783" spans="12:20" s="48" customFormat="1" hidden="1">
      <c r="L6783" s="50"/>
      <c r="M6783" s="50"/>
      <c r="N6783" s="50"/>
      <c r="T6783" s="50"/>
    </row>
    <row r="6784" spans="12:20" s="48" customFormat="1" hidden="1">
      <c r="L6784" s="50"/>
      <c r="M6784" s="50"/>
      <c r="N6784" s="50"/>
      <c r="T6784" s="50"/>
    </row>
    <row r="6785" spans="12:20" s="48" customFormat="1" hidden="1">
      <c r="L6785" s="50"/>
      <c r="M6785" s="50"/>
      <c r="N6785" s="50"/>
      <c r="T6785" s="50"/>
    </row>
    <row r="6786" spans="12:20" s="48" customFormat="1" hidden="1">
      <c r="L6786" s="50"/>
      <c r="M6786" s="50"/>
      <c r="N6786" s="50"/>
      <c r="T6786" s="50"/>
    </row>
    <row r="6787" spans="12:20" s="48" customFormat="1" hidden="1">
      <c r="L6787" s="50"/>
      <c r="M6787" s="50"/>
      <c r="N6787" s="50"/>
      <c r="T6787" s="50"/>
    </row>
    <row r="6788" spans="12:20" s="48" customFormat="1" hidden="1">
      <c r="L6788" s="50"/>
      <c r="M6788" s="50"/>
      <c r="N6788" s="50"/>
      <c r="T6788" s="50"/>
    </row>
    <row r="6789" spans="12:20" s="48" customFormat="1" hidden="1">
      <c r="L6789" s="50"/>
      <c r="M6789" s="50"/>
      <c r="N6789" s="50"/>
      <c r="T6789" s="50"/>
    </row>
    <row r="6790" spans="12:20" s="48" customFormat="1" hidden="1">
      <c r="L6790" s="50"/>
      <c r="M6790" s="50"/>
      <c r="N6790" s="50"/>
      <c r="T6790" s="50"/>
    </row>
    <row r="6791" spans="12:20" s="48" customFormat="1" hidden="1">
      <c r="L6791" s="50"/>
      <c r="M6791" s="50"/>
      <c r="N6791" s="50"/>
      <c r="T6791" s="50"/>
    </row>
    <row r="6792" spans="12:20" s="48" customFormat="1" hidden="1">
      <c r="L6792" s="50"/>
      <c r="M6792" s="50"/>
      <c r="N6792" s="50"/>
      <c r="T6792" s="50"/>
    </row>
    <row r="6793" spans="12:20" s="48" customFormat="1" hidden="1">
      <c r="L6793" s="50"/>
      <c r="M6793" s="50"/>
      <c r="N6793" s="50"/>
      <c r="T6793" s="50"/>
    </row>
    <row r="6794" spans="12:20" s="48" customFormat="1" hidden="1">
      <c r="L6794" s="50"/>
      <c r="M6794" s="50"/>
      <c r="N6794" s="50"/>
      <c r="T6794" s="50"/>
    </row>
    <row r="6795" spans="12:20" s="48" customFormat="1" hidden="1">
      <c r="L6795" s="50"/>
      <c r="M6795" s="50"/>
      <c r="N6795" s="50"/>
      <c r="T6795" s="50"/>
    </row>
    <row r="6796" spans="12:20" s="48" customFormat="1" hidden="1">
      <c r="L6796" s="50"/>
      <c r="M6796" s="50"/>
      <c r="N6796" s="50"/>
      <c r="T6796" s="50"/>
    </row>
    <row r="6797" spans="12:20" s="48" customFormat="1" hidden="1">
      <c r="L6797" s="50"/>
      <c r="M6797" s="50"/>
      <c r="N6797" s="50"/>
      <c r="T6797" s="50"/>
    </row>
    <row r="6798" spans="12:20" s="48" customFormat="1" hidden="1">
      <c r="L6798" s="50"/>
      <c r="M6798" s="50"/>
      <c r="N6798" s="50"/>
      <c r="T6798" s="50"/>
    </row>
    <row r="6799" spans="12:20" s="48" customFormat="1" hidden="1">
      <c r="L6799" s="50"/>
      <c r="M6799" s="50"/>
      <c r="N6799" s="50"/>
      <c r="T6799" s="50"/>
    </row>
    <row r="6800" spans="12:20" s="48" customFormat="1" hidden="1">
      <c r="L6800" s="50"/>
      <c r="M6800" s="50"/>
      <c r="N6800" s="50"/>
      <c r="T6800" s="50"/>
    </row>
    <row r="6801" spans="12:20" s="48" customFormat="1" hidden="1">
      <c r="L6801" s="50"/>
      <c r="M6801" s="50"/>
      <c r="N6801" s="50"/>
      <c r="T6801" s="50"/>
    </row>
    <row r="6802" spans="12:20" s="48" customFormat="1" hidden="1">
      <c r="L6802" s="50"/>
      <c r="M6802" s="50"/>
      <c r="N6802" s="50"/>
      <c r="T6802" s="50"/>
    </row>
    <row r="6803" spans="12:20" s="48" customFormat="1" hidden="1">
      <c r="L6803" s="50"/>
      <c r="M6803" s="50"/>
      <c r="N6803" s="50"/>
      <c r="T6803" s="50"/>
    </row>
    <row r="6804" spans="12:20" s="48" customFormat="1" hidden="1">
      <c r="L6804" s="50"/>
      <c r="M6804" s="50"/>
      <c r="N6804" s="50"/>
      <c r="T6804" s="50"/>
    </row>
    <row r="6805" spans="12:20" s="48" customFormat="1" hidden="1">
      <c r="L6805" s="50"/>
      <c r="M6805" s="50"/>
      <c r="N6805" s="50"/>
      <c r="T6805" s="50"/>
    </row>
    <row r="6806" spans="12:20" s="48" customFormat="1" hidden="1">
      <c r="L6806" s="50"/>
      <c r="M6806" s="50"/>
      <c r="N6806" s="50"/>
      <c r="T6806" s="50"/>
    </row>
    <row r="6807" spans="12:20" s="48" customFormat="1" hidden="1">
      <c r="L6807" s="50"/>
      <c r="M6807" s="50"/>
      <c r="N6807" s="50"/>
      <c r="T6807" s="50"/>
    </row>
    <row r="6808" spans="12:20" s="48" customFormat="1" hidden="1">
      <c r="L6808" s="50"/>
      <c r="M6808" s="50"/>
      <c r="N6808" s="50"/>
      <c r="T6808" s="50"/>
    </row>
    <row r="6809" spans="12:20" s="48" customFormat="1" hidden="1">
      <c r="L6809" s="50"/>
      <c r="M6809" s="50"/>
      <c r="N6809" s="50"/>
      <c r="T6809" s="50"/>
    </row>
    <row r="6810" spans="12:20" s="48" customFormat="1" hidden="1">
      <c r="L6810" s="50"/>
      <c r="M6810" s="50"/>
      <c r="N6810" s="50"/>
      <c r="T6810" s="50"/>
    </row>
    <row r="6811" spans="12:20" s="48" customFormat="1" hidden="1">
      <c r="L6811" s="50"/>
      <c r="M6811" s="50"/>
      <c r="N6811" s="50"/>
      <c r="T6811" s="50"/>
    </row>
    <row r="6812" spans="12:20" s="48" customFormat="1" hidden="1">
      <c r="L6812" s="50"/>
      <c r="M6812" s="50"/>
      <c r="N6812" s="50"/>
      <c r="T6812" s="50"/>
    </row>
    <row r="6813" spans="12:20" s="48" customFormat="1" hidden="1">
      <c r="L6813" s="50"/>
      <c r="M6813" s="50"/>
      <c r="N6813" s="50"/>
      <c r="T6813" s="50"/>
    </row>
    <row r="6814" spans="12:20" s="48" customFormat="1" hidden="1">
      <c r="L6814" s="50"/>
      <c r="M6814" s="50"/>
      <c r="N6814" s="50"/>
      <c r="T6814" s="50"/>
    </row>
    <row r="6815" spans="12:20" s="48" customFormat="1" hidden="1">
      <c r="L6815" s="50"/>
      <c r="M6815" s="50"/>
      <c r="N6815" s="50"/>
      <c r="T6815" s="50"/>
    </row>
    <row r="6816" spans="12:20" s="48" customFormat="1" hidden="1">
      <c r="L6816" s="50"/>
      <c r="M6816" s="50"/>
      <c r="N6816" s="50"/>
      <c r="T6816" s="50"/>
    </row>
    <row r="6817" spans="12:20" s="48" customFormat="1" hidden="1">
      <c r="L6817" s="50"/>
      <c r="M6817" s="50"/>
      <c r="N6817" s="50"/>
      <c r="T6817" s="50"/>
    </row>
    <row r="6818" spans="12:20" s="48" customFormat="1" hidden="1">
      <c r="L6818" s="50"/>
      <c r="M6818" s="50"/>
      <c r="N6818" s="50"/>
      <c r="T6818" s="50"/>
    </row>
    <row r="6819" spans="12:20" s="48" customFormat="1" hidden="1">
      <c r="L6819" s="50"/>
      <c r="M6819" s="50"/>
      <c r="N6819" s="50"/>
      <c r="T6819" s="50"/>
    </row>
    <row r="6820" spans="12:20" s="48" customFormat="1" hidden="1">
      <c r="L6820" s="50"/>
      <c r="M6820" s="50"/>
      <c r="N6820" s="50"/>
      <c r="T6820" s="50"/>
    </row>
    <row r="6821" spans="12:20" s="48" customFormat="1" hidden="1">
      <c r="L6821" s="50"/>
      <c r="M6821" s="50"/>
      <c r="N6821" s="50"/>
      <c r="T6821" s="50"/>
    </row>
    <row r="6822" spans="12:20" s="48" customFormat="1" hidden="1">
      <c r="L6822" s="50"/>
      <c r="M6822" s="50"/>
      <c r="N6822" s="50"/>
      <c r="T6822" s="50"/>
    </row>
    <row r="6823" spans="12:20" s="48" customFormat="1" hidden="1">
      <c r="L6823" s="50"/>
      <c r="M6823" s="50"/>
      <c r="N6823" s="50"/>
      <c r="T6823" s="50"/>
    </row>
    <row r="6824" spans="12:20" s="48" customFormat="1" hidden="1">
      <c r="L6824" s="50"/>
      <c r="M6824" s="50"/>
      <c r="N6824" s="50"/>
      <c r="T6824" s="50"/>
    </row>
    <row r="6825" spans="12:20" s="48" customFormat="1" hidden="1">
      <c r="L6825" s="50"/>
      <c r="M6825" s="50"/>
      <c r="N6825" s="50"/>
      <c r="T6825" s="50"/>
    </row>
    <row r="6826" spans="12:20" s="48" customFormat="1" hidden="1">
      <c r="L6826" s="50"/>
      <c r="M6826" s="50"/>
      <c r="N6826" s="50"/>
      <c r="T6826" s="50"/>
    </row>
    <row r="6827" spans="12:20" s="48" customFormat="1" hidden="1">
      <c r="L6827" s="50"/>
      <c r="M6827" s="50"/>
      <c r="N6827" s="50"/>
      <c r="T6827" s="50"/>
    </row>
    <row r="6828" spans="12:20" s="48" customFormat="1" hidden="1">
      <c r="L6828" s="50"/>
      <c r="M6828" s="50"/>
      <c r="N6828" s="50"/>
      <c r="T6828" s="50"/>
    </row>
    <row r="6829" spans="12:20" s="48" customFormat="1" hidden="1">
      <c r="L6829" s="50"/>
      <c r="M6829" s="50"/>
      <c r="N6829" s="50"/>
      <c r="T6829" s="50"/>
    </row>
    <row r="6830" spans="12:20" s="48" customFormat="1" hidden="1">
      <c r="L6830" s="50"/>
      <c r="M6830" s="50"/>
      <c r="N6830" s="50"/>
      <c r="T6830" s="50"/>
    </row>
    <row r="6831" spans="12:20" s="48" customFormat="1" hidden="1">
      <c r="L6831" s="50"/>
      <c r="M6831" s="50"/>
      <c r="N6831" s="50"/>
      <c r="T6831" s="50"/>
    </row>
    <row r="6832" spans="12:20" s="48" customFormat="1" hidden="1">
      <c r="L6832" s="50"/>
      <c r="M6832" s="50"/>
      <c r="N6832" s="50"/>
      <c r="T6832" s="50"/>
    </row>
    <row r="6833" spans="12:20" s="48" customFormat="1" hidden="1">
      <c r="L6833" s="50"/>
      <c r="M6833" s="50"/>
      <c r="N6833" s="50"/>
      <c r="T6833" s="50"/>
    </row>
    <row r="6834" spans="12:20" s="48" customFormat="1" hidden="1">
      <c r="L6834" s="50"/>
      <c r="M6834" s="50"/>
      <c r="N6834" s="50"/>
      <c r="T6834" s="50"/>
    </row>
    <row r="6835" spans="12:20" s="48" customFormat="1" hidden="1">
      <c r="L6835" s="50"/>
      <c r="M6835" s="50"/>
      <c r="N6835" s="50"/>
      <c r="T6835" s="50"/>
    </row>
    <row r="6836" spans="12:20" s="48" customFormat="1" hidden="1">
      <c r="L6836" s="50"/>
      <c r="M6836" s="50"/>
      <c r="N6836" s="50"/>
      <c r="T6836" s="50"/>
    </row>
    <row r="6837" spans="12:20" s="48" customFormat="1" hidden="1">
      <c r="L6837" s="50"/>
      <c r="M6837" s="50"/>
      <c r="N6837" s="50"/>
      <c r="T6837" s="50"/>
    </row>
    <row r="6838" spans="12:20" s="48" customFormat="1" hidden="1">
      <c r="L6838" s="50"/>
      <c r="M6838" s="50"/>
      <c r="N6838" s="50"/>
      <c r="T6838" s="50"/>
    </row>
    <row r="6839" spans="12:20" s="48" customFormat="1" hidden="1">
      <c r="L6839" s="50"/>
      <c r="M6839" s="50"/>
      <c r="N6839" s="50"/>
      <c r="T6839" s="50"/>
    </row>
    <row r="6840" spans="12:20" s="48" customFormat="1" hidden="1">
      <c r="L6840" s="50"/>
      <c r="M6840" s="50"/>
      <c r="N6840" s="50"/>
      <c r="T6840" s="50"/>
    </row>
    <row r="6841" spans="12:20" s="48" customFormat="1" hidden="1">
      <c r="L6841" s="50"/>
      <c r="M6841" s="50"/>
      <c r="N6841" s="50"/>
      <c r="T6841" s="50"/>
    </row>
    <row r="6842" spans="12:20" s="48" customFormat="1" hidden="1">
      <c r="L6842" s="50"/>
      <c r="M6842" s="50"/>
      <c r="N6842" s="50"/>
      <c r="T6842" s="50"/>
    </row>
    <row r="6843" spans="12:20" s="48" customFormat="1" hidden="1">
      <c r="L6843" s="50"/>
      <c r="M6843" s="50"/>
      <c r="N6843" s="50"/>
      <c r="T6843" s="50"/>
    </row>
    <row r="6844" spans="12:20" s="48" customFormat="1" hidden="1">
      <c r="L6844" s="50"/>
      <c r="M6844" s="50"/>
      <c r="N6844" s="50"/>
      <c r="T6844" s="50"/>
    </row>
    <row r="6845" spans="12:20" s="48" customFormat="1" hidden="1">
      <c r="L6845" s="50"/>
      <c r="M6845" s="50"/>
      <c r="N6845" s="50"/>
      <c r="T6845" s="50"/>
    </row>
    <row r="6846" spans="12:20" s="48" customFormat="1" hidden="1">
      <c r="L6846" s="50"/>
      <c r="M6846" s="50"/>
      <c r="N6846" s="50"/>
      <c r="T6846" s="50"/>
    </row>
    <row r="6847" spans="12:20" s="48" customFormat="1" hidden="1">
      <c r="L6847" s="50"/>
      <c r="M6847" s="50"/>
      <c r="N6847" s="50"/>
      <c r="T6847" s="50"/>
    </row>
    <row r="6848" spans="12:20" s="48" customFormat="1" hidden="1">
      <c r="L6848" s="50"/>
      <c r="M6848" s="50"/>
      <c r="N6848" s="50"/>
      <c r="T6848" s="50"/>
    </row>
    <row r="6849" spans="12:20" s="48" customFormat="1" hidden="1">
      <c r="L6849" s="50"/>
      <c r="M6849" s="50"/>
      <c r="N6849" s="50"/>
      <c r="T6849" s="50"/>
    </row>
    <row r="6850" spans="12:20" s="48" customFormat="1" hidden="1">
      <c r="L6850" s="50"/>
      <c r="M6850" s="50"/>
      <c r="N6850" s="50"/>
      <c r="T6850" s="50"/>
    </row>
    <row r="6851" spans="12:20" s="48" customFormat="1" hidden="1">
      <c r="L6851" s="50"/>
      <c r="M6851" s="50"/>
      <c r="N6851" s="50"/>
      <c r="T6851" s="50"/>
    </row>
    <row r="6852" spans="12:20" s="48" customFormat="1" hidden="1">
      <c r="L6852" s="50"/>
      <c r="M6852" s="50"/>
      <c r="N6852" s="50"/>
      <c r="T6852" s="50"/>
    </row>
    <row r="6853" spans="12:20" s="48" customFormat="1" hidden="1">
      <c r="L6853" s="50"/>
      <c r="M6853" s="50"/>
      <c r="N6853" s="50"/>
      <c r="T6853" s="50"/>
    </row>
    <row r="6854" spans="12:20" s="48" customFormat="1" hidden="1">
      <c r="L6854" s="50"/>
      <c r="M6854" s="50"/>
      <c r="N6854" s="50"/>
      <c r="T6854" s="50"/>
    </row>
    <row r="6855" spans="12:20" s="48" customFormat="1" hidden="1">
      <c r="L6855" s="50"/>
      <c r="M6855" s="50"/>
      <c r="N6855" s="50"/>
      <c r="T6855" s="50"/>
    </row>
    <row r="6856" spans="12:20" s="48" customFormat="1" hidden="1">
      <c r="L6856" s="50"/>
      <c r="M6856" s="50"/>
      <c r="N6856" s="50"/>
      <c r="T6856" s="50"/>
    </row>
    <row r="6857" spans="12:20" s="48" customFormat="1" hidden="1">
      <c r="L6857" s="50"/>
      <c r="M6857" s="50"/>
      <c r="N6857" s="50"/>
      <c r="T6857" s="50"/>
    </row>
    <row r="6858" spans="12:20" s="48" customFormat="1" hidden="1">
      <c r="L6858" s="50"/>
      <c r="M6858" s="50"/>
      <c r="N6858" s="50"/>
      <c r="T6858" s="50"/>
    </row>
    <row r="6859" spans="12:20" s="48" customFormat="1" hidden="1">
      <c r="L6859" s="50"/>
      <c r="M6859" s="50"/>
      <c r="N6859" s="50"/>
      <c r="T6859" s="50"/>
    </row>
    <row r="6860" spans="12:20" s="48" customFormat="1" hidden="1">
      <c r="L6860" s="50"/>
      <c r="M6860" s="50"/>
      <c r="N6860" s="50"/>
      <c r="T6860" s="50"/>
    </row>
    <row r="6861" spans="12:20" s="48" customFormat="1" hidden="1">
      <c r="L6861" s="50"/>
      <c r="M6861" s="50"/>
      <c r="N6861" s="50"/>
      <c r="T6861" s="50"/>
    </row>
    <row r="6862" spans="12:20" s="48" customFormat="1" hidden="1">
      <c r="L6862" s="50"/>
      <c r="M6862" s="50"/>
      <c r="N6862" s="50"/>
      <c r="T6862" s="50"/>
    </row>
    <row r="6863" spans="12:20" s="48" customFormat="1" hidden="1">
      <c r="L6863" s="50"/>
      <c r="M6863" s="50"/>
      <c r="N6863" s="50"/>
      <c r="T6863" s="50"/>
    </row>
    <row r="6864" spans="12:20" s="48" customFormat="1" hidden="1">
      <c r="L6864" s="50"/>
      <c r="M6864" s="50"/>
      <c r="N6864" s="50"/>
      <c r="T6864" s="50"/>
    </row>
    <row r="6865" spans="12:20" s="48" customFormat="1" hidden="1">
      <c r="L6865" s="50"/>
      <c r="M6865" s="50"/>
      <c r="N6865" s="50"/>
      <c r="T6865" s="50"/>
    </row>
    <row r="6866" spans="12:20" s="48" customFormat="1" hidden="1">
      <c r="L6866" s="50"/>
      <c r="M6866" s="50"/>
      <c r="N6866" s="50"/>
      <c r="T6866" s="50"/>
    </row>
    <row r="6867" spans="12:20" s="48" customFormat="1" hidden="1">
      <c r="L6867" s="50"/>
      <c r="M6867" s="50"/>
      <c r="N6867" s="50"/>
      <c r="T6867" s="50"/>
    </row>
    <row r="6868" spans="12:20" s="48" customFormat="1" hidden="1">
      <c r="L6868" s="50"/>
      <c r="M6868" s="50"/>
      <c r="N6868" s="50"/>
      <c r="T6868" s="50"/>
    </row>
    <row r="6869" spans="12:20" s="48" customFormat="1" hidden="1">
      <c r="L6869" s="50"/>
      <c r="M6869" s="50"/>
      <c r="N6869" s="50"/>
      <c r="T6869" s="50"/>
    </row>
    <row r="6870" spans="12:20" s="48" customFormat="1" hidden="1">
      <c r="L6870" s="50"/>
      <c r="M6870" s="50"/>
      <c r="N6870" s="50"/>
      <c r="T6870" s="50"/>
    </row>
    <row r="6871" spans="12:20" s="48" customFormat="1" hidden="1">
      <c r="L6871" s="50"/>
      <c r="M6871" s="50"/>
      <c r="N6871" s="50"/>
      <c r="T6871" s="50"/>
    </row>
    <row r="6872" spans="12:20" s="48" customFormat="1" hidden="1">
      <c r="L6872" s="50"/>
      <c r="M6872" s="50"/>
      <c r="N6872" s="50"/>
      <c r="T6872" s="50"/>
    </row>
    <row r="6873" spans="12:20" s="48" customFormat="1" hidden="1">
      <c r="L6873" s="50"/>
      <c r="M6873" s="50"/>
      <c r="N6873" s="50"/>
      <c r="T6873" s="50"/>
    </row>
    <row r="6874" spans="12:20" s="48" customFormat="1" hidden="1">
      <c r="L6874" s="50"/>
      <c r="M6874" s="50"/>
      <c r="N6874" s="50"/>
      <c r="T6874" s="50"/>
    </row>
    <row r="6875" spans="12:20" s="48" customFormat="1" hidden="1">
      <c r="L6875" s="50"/>
      <c r="M6875" s="50"/>
      <c r="N6875" s="50"/>
      <c r="T6875" s="50"/>
    </row>
    <row r="6876" spans="12:20" s="48" customFormat="1" hidden="1">
      <c r="L6876" s="50"/>
      <c r="M6876" s="50"/>
      <c r="N6876" s="50"/>
      <c r="T6876" s="50"/>
    </row>
    <row r="6877" spans="12:20" s="48" customFormat="1" hidden="1">
      <c r="L6877" s="50"/>
      <c r="M6877" s="50"/>
      <c r="N6877" s="50"/>
      <c r="T6877" s="50"/>
    </row>
    <row r="6878" spans="12:20" s="48" customFormat="1" hidden="1">
      <c r="L6878" s="50"/>
      <c r="M6878" s="50"/>
      <c r="N6878" s="50"/>
      <c r="T6878" s="50"/>
    </row>
    <row r="6879" spans="12:20" s="48" customFormat="1" hidden="1">
      <c r="L6879" s="50"/>
      <c r="M6879" s="50"/>
      <c r="N6879" s="50"/>
      <c r="T6879" s="50"/>
    </row>
    <row r="6880" spans="12:20" s="48" customFormat="1" hidden="1">
      <c r="L6880" s="50"/>
      <c r="M6880" s="50"/>
      <c r="N6880" s="50"/>
      <c r="T6880" s="50"/>
    </row>
    <row r="6881" spans="12:20" s="48" customFormat="1" hidden="1">
      <c r="L6881" s="50"/>
      <c r="M6881" s="50"/>
      <c r="N6881" s="50"/>
      <c r="T6881" s="50"/>
    </row>
    <row r="6882" spans="12:20" s="48" customFormat="1" hidden="1">
      <c r="L6882" s="50"/>
      <c r="M6882" s="50"/>
      <c r="N6882" s="50"/>
      <c r="T6882" s="50"/>
    </row>
    <row r="6883" spans="12:20" s="48" customFormat="1" hidden="1">
      <c r="L6883" s="50"/>
      <c r="M6883" s="50"/>
      <c r="N6883" s="50"/>
      <c r="T6883" s="50"/>
    </row>
    <row r="6884" spans="12:20" s="48" customFormat="1" hidden="1">
      <c r="L6884" s="50"/>
      <c r="M6884" s="50"/>
      <c r="N6884" s="50"/>
      <c r="T6884" s="50"/>
    </row>
    <row r="6885" spans="12:20" s="48" customFormat="1" hidden="1">
      <c r="L6885" s="50"/>
      <c r="M6885" s="50"/>
      <c r="N6885" s="50"/>
      <c r="T6885" s="50"/>
    </row>
    <row r="6886" spans="12:20" s="48" customFormat="1" hidden="1">
      <c r="L6886" s="50"/>
      <c r="M6886" s="50"/>
      <c r="N6886" s="50"/>
      <c r="T6886" s="50"/>
    </row>
    <row r="6887" spans="12:20" s="48" customFormat="1" hidden="1">
      <c r="L6887" s="50"/>
      <c r="M6887" s="50"/>
      <c r="N6887" s="50"/>
      <c r="T6887" s="50"/>
    </row>
    <row r="6888" spans="12:20" s="48" customFormat="1" hidden="1">
      <c r="L6888" s="50"/>
      <c r="M6888" s="50"/>
      <c r="N6888" s="50"/>
      <c r="T6888" s="50"/>
    </row>
    <row r="6889" spans="12:20" s="48" customFormat="1" hidden="1">
      <c r="L6889" s="50"/>
      <c r="M6889" s="50"/>
      <c r="N6889" s="50"/>
      <c r="T6889" s="50"/>
    </row>
    <row r="6890" spans="12:20" s="48" customFormat="1" hidden="1">
      <c r="L6890" s="50"/>
      <c r="M6890" s="50"/>
      <c r="N6890" s="50"/>
      <c r="T6890" s="50"/>
    </row>
    <row r="6891" spans="12:20" s="48" customFormat="1" hidden="1">
      <c r="L6891" s="50"/>
      <c r="M6891" s="50"/>
      <c r="N6891" s="50"/>
      <c r="T6891" s="50"/>
    </row>
    <row r="6892" spans="12:20" s="48" customFormat="1" hidden="1">
      <c r="L6892" s="50"/>
      <c r="M6892" s="50"/>
      <c r="N6892" s="50"/>
      <c r="T6892" s="50"/>
    </row>
    <row r="6893" spans="12:20" s="48" customFormat="1" hidden="1">
      <c r="L6893" s="50"/>
      <c r="M6893" s="50"/>
      <c r="N6893" s="50"/>
      <c r="T6893" s="50"/>
    </row>
    <row r="6894" spans="12:20" s="48" customFormat="1" hidden="1">
      <c r="L6894" s="50"/>
      <c r="M6894" s="50"/>
      <c r="N6894" s="50"/>
      <c r="T6894" s="50"/>
    </row>
    <row r="6895" spans="12:20" s="48" customFormat="1" hidden="1">
      <c r="L6895" s="50"/>
      <c r="M6895" s="50"/>
      <c r="N6895" s="50"/>
      <c r="T6895" s="50"/>
    </row>
    <row r="6896" spans="12:20" s="48" customFormat="1" hidden="1">
      <c r="L6896" s="50"/>
      <c r="M6896" s="50"/>
      <c r="N6896" s="50"/>
      <c r="T6896" s="50"/>
    </row>
    <row r="6897" spans="12:20" s="48" customFormat="1" hidden="1">
      <c r="L6897" s="50"/>
      <c r="M6897" s="50"/>
      <c r="N6897" s="50"/>
      <c r="T6897" s="50"/>
    </row>
    <row r="6898" spans="12:20" s="48" customFormat="1" hidden="1">
      <c r="L6898" s="50"/>
      <c r="M6898" s="50"/>
      <c r="N6898" s="50"/>
      <c r="T6898" s="50"/>
    </row>
    <row r="6899" spans="12:20" s="48" customFormat="1" hidden="1">
      <c r="L6899" s="50"/>
      <c r="M6899" s="50"/>
      <c r="N6899" s="50"/>
      <c r="T6899" s="50"/>
    </row>
    <row r="6900" spans="12:20" s="48" customFormat="1" hidden="1">
      <c r="L6900" s="50"/>
      <c r="M6900" s="50"/>
      <c r="N6900" s="50"/>
      <c r="T6900" s="50"/>
    </row>
    <row r="6901" spans="12:20" s="48" customFormat="1" hidden="1">
      <c r="L6901" s="50"/>
      <c r="M6901" s="50"/>
      <c r="N6901" s="50"/>
      <c r="T6901" s="50"/>
    </row>
    <row r="6902" spans="12:20" s="48" customFormat="1" hidden="1">
      <c r="L6902" s="50"/>
      <c r="M6902" s="50"/>
      <c r="N6902" s="50"/>
      <c r="T6902" s="50"/>
    </row>
    <row r="6903" spans="12:20" s="48" customFormat="1" hidden="1">
      <c r="L6903" s="50"/>
      <c r="M6903" s="50"/>
      <c r="N6903" s="50"/>
      <c r="T6903" s="50"/>
    </row>
    <row r="6904" spans="12:20" s="48" customFormat="1" hidden="1">
      <c r="L6904" s="50"/>
      <c r="M6904" s="50"/>
      <c r="N6904" s="50"/>
      <c r="T6904" s="50"/>
    </row>
    <row r="6905" spans="12:20" s="48" customFormat="1" hidden="1">
      <c r="L6905" s="50"/>
      <c r="M6905" s="50"/>
      <c r="N6905" s="50"/>
      <c r="T6905" s="50"/>
    </row>
    <row r="6906" spans="12:20" s="48" customFormat="1" hidden="1">
      <c r="L6906" s="50"/>
      <c r="M6906" s="50"/>
      <c r="N6906" s="50"/>
      <c r="T6906" s="50"/>
    </row>
    <row r="6907" spans="12:20" s="48" customFormat="1" hidden="1">
      <c r="L6907" s="50"/>
      <c r="M6907" s="50"/>
      <c r="N6907" s="50"/>
      <c r="T6907" s="50"/>
    </row>
    <row r="6908" spans="12:20" s="48" customFormat="1" hidden="1">
      <c r="L6908" s="50"/>
      <c r="M6908" s="50"/>
      <c r="N6908" s="50"/>
      <c r="T6908" s="50"/>
    </row>
    <row r="6909" spans="12:20" s="48" customFormat="1" hidden="1">
      <c r="L6909" s="50"/>
      <c r="M6909" s="50"/>
      <c r="N6909" s="50"/>
      <c r="T6909" s="50"/>
    </row>
    <row r="6910" spans="12:20" s="48" customFormat="1" hidden="1">
      <c r="L6910" s="50"/>
      <c r="M6910" s="50"/>
      <c r="N6910" s="50"/>
      <c r="T6910" s="50"/>
    </row>
    <row r="6911" spans="12:20" s="48" customFormat="1" hidden="1">
      <c r="L6911" s="50"/>
      <c r="M6911" s="50"/>
      <c r="N6911" s="50"/>
      <c r="T6911" s="50"/>
    </row>
    <row r="6912" spans="12:20" s="48" customFormat="1" hidden="1">
      <c r="L6912" s="50"/>
      <c r="M6912" s="50"/>
      <c r="N6912" s="50"/>
      <c r="T6912" s="50"/>
    </row>
    <row r="6913" spans="12:20" s="48" customFormat="1" hidden="1">
      <c r="L6913" s="50"/>
      <c r="M6913" s="50"/>
      <c r="N6913" s="50"/>
      <c r="T6913" s="50"/>
    </row>
    <row r="6914" spans="12:20" s="48" customFormat="1" hidden="1">
      <c r="L6914" s="50"/>
      <c r="M6914" s="50"/>
      <c r="N6914" s="50"/>
      <c r="T6914" s="50"/>
    </row>
    <row r="6915" spans="12:20" s="48" customFormat="1" hidden="1">
      <c r="L6915" s="50"/>
      <c r="M6915" s="50"/>
      <c r="N6915" s="50"/>
      <c r="T6915" s="50"/>
    </row>
    <row r="6916" spans="12:20" s="48" customFormat="1" hidden="1">
      <c r="L6916" s="50"/>
      <c r="M6916" s="50"/>
      <c r="N6916" s="50"/>
      <c r="T6916" s="50"/>
    </row>
    <row r="6917" spans="12:20" s="48" customFormat="1" hidden="1">
      <c r="L6917" s="50"/>
      <c r="M6917" s="50"/>
      <c r="N6917" s="50"/>
      <c r="T6917" s="50"/>
    </row>
    <row r="6918" spans="12:20" s="48" customFormat="1" hidden="1">
      <c r="L6918" s="50"/>
      <c r="M6918" s="50"/>
      <c r="N6918" s="50"/>
      <c r="T6918" s="50"/>
    </row>
    <row r="6919" spans="12:20" s="48" customFormat="1" hidden="1">
      <c r="L6919" s="50"/>
      <c r="M6919" s="50"/>
      <c r="N6919" s="50"/>
      <c r="T6919" s="50"/>
    </row>
    <row r="6920" spans="12:20" s="48" customFormat="1" hidden="1">
      <c r="L6920" s="50"/>
      <c r="M6920" s="50"/>
      <c r="N6920" s="50"/>
      <c r="T6920" s="50"/>
    </row>
    <row r="6921" spans="12:20" s="48" customFormat="1" hidden="1">
      <c r="L6921" s="50"/>
      <c r="M6921" s="50"/>
      <c r="N6921" s="50"/>
      <c r="T6921" s="50"/>
    </row>
    <row r="6922" spans="12:20" s="48" customFormat="1" hidden="1">
      <c r="L6922" s="50"/>
      <c r="M6922" s="50"/>
      <c r="N6922" s="50"/>
      <c r="T6922" s="50"/>
    </row>
    <row r="6923" spans="12:20" s="48" customFormat="1" hidden="1">
      <c r="L6923" s="50"/>
      <c r="M6923" s="50"/>
      <c r="N6923" s="50"/>
      <c r="T6923" s="50"/>
    </row>
    <row r="6924" spans="12:20" s="48" customFormat="1" hidden="1">
      <c r="L6924" s="50"/>
      <c r="M6924" s="50"/>
      <c r="N6924" s="50"/>
      <c r="T6924" s="50"/>
    </row>
    <row r="6925" spans="12:20" s="48" customFormat="1" hidden="1">
      <c r="L6925" s="50"/>
      <c r="M6925" s="50"/>
      <c r="N6925" s="50"/>
      <c r="T6925" s="50"/>
    </row>
    <row r="6926" spans="12:20" s="48" customFormat="1" hidden="1">
      <c r="L6926" s="50"/>
      <c r="M6926" s="50"/>
      <c r="N6926" s="50"/>
      <c r="T6926" s="50"/>
    </row>
    <row r="6927" spans="12:20" s="48" customFormat="1" hidden="1">
      <c r="L6927" s="50"/>
      <c r="M6927" s="50"/>
      <c r="N6927" s="50"/>
      <c r="T6927" s="50"/>
    </row>
    <row r="6928" spans="12:20" s="48" customFormat="1" hidden="1">
      <c r="L6928" s="50"/>
      <c r="M6928" s="50"/>
      <c r="N6928" s="50"/>
      <c r="T6928" s="50"/>
    </row>
    <row r="6929" spans="12:20" s="48" customFormat="1" hidden="1">
      <c r="L6929" s="50"/>
      <c r="M6929" s="50"/>
      <c r="N6929" s="50"/>
      <c r="T6929" s="50"/>
    </row>
    <row r="6930" spans="12:20" s="48" customFormat="1" hidden="1">
      <c r="L6930" s="50"/>
      <c r="M6930" s="50"/>
      <c r="N6930" s="50"/>
      <c r="T6930" s="50"/>
    </row>
    <row r="6931" spans="12:20" s="48" customFormat="1" hidden="1">
      <c r="L6931" s="50"/>
      <c r="M6931" s="50"/>
      <c r="N6931" s="50"/>
      <c r="T6931" s="50"/>
    </row>
    <row r="6932" spans="12:20" s="48" customFormat="1" hidden="1">
      <c r="L6932" s="50"/>
      <c r="M6932" s="50"/>
      <c r="N6932" s="50"/>
      <c r="T6932" s="50"/>
    </row>
    <row r="6933" spans="12:20" s="48" customFormat="1" hidden="1">
      <c r="L6933" s="50"/>
      <c r="M6933" s="50"/>
      <c r="N6933" s="50"/>
      <c r="T6933" s="50"/>
    </row>
    <row r="6934" spans="12:20" s="48" customFormat="1" hidden="1">
      <c r="L6934" s="50"/>
      <c r="M6934" s="50"/>
      <c r="N6934" s="50"/>
      <c r="T6934" s="50"/>
    </row>
    <row r="6935" spans="12:20" s="48" customFormat="1" hidden="1">
      <c r="L6935" s="50"/>
      <c r="M6935" s="50"/>
      <c r="N6935" s="50"/>
      <c r="T6935" s="50"/>
    </row>
    <row r="6936" spans="12:20" s="48" customFormat="1" hidden="1">
      <c r="L6936" s="50"/>
      <c r="M6936" s="50"/>
      <c r="N6936" s="50"/>
      <c r="T6936" s="50"/>
    </row>
    <row r="6937" spans="12:20" s="48" customFormat="1" hidden="1">
      <c r="L6937" s="50"/>
      <c r="M6937" s="50"/>
      <c r="N6937" s="50"/>
      <c r="T6937" s="50"/>
    </row>
    <row r="6938" spans="12:20" s="48" customFormat="1" hidden="1">
      <c r="L6938" s="50"/>
      <c r="M6938" s="50"/>
      <c r="N6938" s="50"/>
      <c r="T6938" s="50"/>
    </row>
    <row r="6939" spans="12:20" s="48" customFormat="1" hidden="1">
      <c r="L6939" s="50"/>
      <c r="M6939" s="50"/>
      <c r="N6939" s="50"/>
      <c r="T6939" s="50"/>
    </row>
    <row r="6940" spans="12:20" s="48" customFormat="1" hidden="1">
      <c r="L6940" s="50"/>
      <c r="M6940" s="50"/>
      <c r="N6940" s="50"/>
      <c r="T6940" s="50"/>
    </row>
    <row r="6941" spans="12:20" s="48" customFormat="1" hidden="1">
      <c r="L6941" s="50"/>
      <c r="M6941" s="50"/>
      <c r="N6941" s="50"/>
      <c r="T6941" s="50"/>
    </row>
    <row r="6942" spans="12:20" s="48" customFormat="1" hidden="1">
      <c r="L6942" s="50"/>
      <c r="M6942" s="50"/>
      <c r="N6942" s="50"/>
      <c r="T6942" s="50"/>
    </row>
    <row r="6943" spans="12:20" s="48" customFormat="1" hidden="1">
      <c r="L6943" s="50"/>
      <c r="M6943" s="50"/>
      <c r="N6943" s="50"/>
      <c r="T6943" s="50"/>
    </row>
    <row r="6944" spans="12:20" s="48" customFormat="1" hidden="1">
      <c r="L6944" s="50"/>
      <c r="M6944" s="50"/>
      <c r="N6944" s="50"/>
      <c r="T6944" s="50"/>
    </row>
    <row r="6945" spans="12:20" s="48" customFormat="1" hidden="1">
      <c r="L6945" s="50"/>
      <c r="M6945" s="50"/>
      <c r="N6945" s="50"/>
      <c r="T6945" s="50"/>
    </row>
    <row r="6946" spans="12:20" s="48" customFormat="1" hidden="1">
      <c r="L6946" s="50"/>
      <c r="M6946" s="50"/>
      <c r="N6946" s="50"/>
      <c r="T6946" s="50"/>
    </row>
    <row r="6947" spans="12:20" s="48" customFormat="1" hidden="1">
      <c r="L6947" s="50"/>
      <c r="M6947" s="50"/>
      <c r="N6947" s="50"/>
      <c r="T6947" s="50"/>
    </row>
    <row r="6948" spans="12:20" s="48" customFormat="1" hidden="1">
      <c r="L6948" s="50"/>
      <c r="M6948" s="50"/>
      <c r="N6948" s="50"/>
      <c r="T6948" s="50"/>
    </row>
    <row r="6949" spans="12:20" s="48" customFormat="1" hidden="1">
      <c r="L6949" s="50"/>
      <c r="M6949" s="50"/>
      <c r="N6949" s="50"/>
      <c r="T6949" s="50"/>
    </row>
    <row r="6950" spans="12:20" s="48" customFormat="1" hidden="1">
      <c r="L6950" s="50"/>
      <c r="M6950" s="50"/>
      <c r="N6950" s="50"/>
      <c r="T6950" s="50"/>
    </row>
    <row r="6951" spans="12:20" s="48" customFormat="1" hidden="1">
      <c r="L6951" s="50"/>
      <c r="M6951" s="50"/>
      <c r="N6951" s="50"/>
      <c r="T6951" s="50"/>
    </row>
    <row r="6952" spans="12:20" s="48" customFormat="1" hidden="1">
      <c r="L6952" s="50"/>
      <c r="M6952" s="50"/>
      <c r="N6952" s="50"/>
      <c r="T6952" s="50"/>
    </row>
    <row r="6953" spans="12:20" s="48" customFormat="1" hidden="1">
      <c r="L6953" s="50"/>
      <c r="M6953" s="50"/>
      <c r="N6953" s="50"/>
      <c r="T6953" s="50"/>
    </row>
    <row r="6954" spans="12:20" s="48" customFormat="1" hidden="1">
      <c r="L6954" s="50"/>
      <c r="M6954" s="50"/>
      <c r="N6954" s="50"/>
      <c r="T6954" s="50"/>
    </row>
    <row r="6955" spans="12:20" s="48" customFormat="1" hidden="1">
      <c r="L6955" s="50"/>
      <c r="M6955" s="50"/>
      <c r="N6955" s="50"/>
      <c r="T6955" s="50"/>
    </row>
    <row r="6956" spans="12:20" s="48" customFormat="1" hidden="1">
      <c r="L6956" s="50"/>
      <c r="M6956" s="50"/>
      <c r="N6956" s="50"/>
      <c r="T6956" s="50"/>
    </row>
    <row r="6957" spans="12:20" s="48" customFormat="1" hidden="1">
      <c r="L6957" s="50"/>
      <c r="M6957" s="50"/>
      <c r="N6957" s="50"/>
      <c r="T6957" s="50"/>
    </row>
    <row r="6958" spans="12:20" s="48" customFormat="1" hidden="1">
      <c r="L6958" s="50"/>
      <c r="M6958" s="50"/>
      <c r="N6958" s="50"/>
      <c r="T6958" s="50"/>
    </row>
    <row r="6959" spans="12:20" s="48" customFormat="1" hidden="1">
      <c r="L6959" s="50"/>
      <c r="M6959" s="50"/>
      <c r="N6959" s="50"/>
      <c r="T6959" s="50"/>
    </row>
    <row r="6960" spans="12:20" s="48" customFormat="1" hidden="1">
      <c r="L6960" s="50"/>
      <c r="M6960" s="50"/>
      <c r="N6960" s="50"/>
      <c r="T6960" s="50"/>
    </row>
    <row r="6961" spans="12:20" s="48" customFormat="1" hidden="1">
      <c r="L6961" s="50"/>
      <c r="M6961" s="50"/>
      <c r="N6961" s="50"/>
      <c r="T6961" s="50"/>
    </row>
    <row r="6962" spans="12:20" s="48" customFormat="1" hidden="1">
      <c r="L6962" s="50"/>
      <c r="M6962" s="50"/>
      <c r="N6962" s="50"/>
      <c r="T6962" s="50"/>
    </row>
    <row r="6963" spans="12:20" s="48" customFormat="1" hidden="1">
      <c r="L6963" s="50"/>
      <c r="M6963" s="50"/>
      <c r="N6963" s="50"/>
      <c r="T6963" s="50"/>
    </row>
    <row r="6964" spans="12:20" s="48" customFormat="1" hidden="1">
      <c r="L6964" s="50"/>
      <c r="M6964" s="50"/>
      <c r="N6964" s="50"/>
      <c r="T6964" s="50"/>
    </row>
    <row r="6965" spans="12:20" s="48" customFormat="1" hidden="1">
      <c r="L6965" s="50"/>
      <c r="M6965" s="50"/>
      <c r="N6965" s="50"/>
      <c r="T6965" s="50"/>
    </row>
    <row r="6966" spans="12:20" s="48" customFormat="1" hidden="1">
      <c r="L6966" s="50"/>
      <c r="M6966" s="50"/>
      <c r="N6966" s="50"/>
      <c r="T6966" s="50"/>
    </row>
    <row r="6967" spans="12:20" s="48" customFormat="1" hidden="1">
      <c r="L6967" s="50"/>
      <c r="M6967" s="50"/>
      <c r="N6967" s="50"/>
      <c r="T6967" s="50"/>
    </row>
    <row r="6968" spans="12:20" s="48" customFormat="1" hidden="1">
      <c r="L6968" s="50"/>
      <c r="M6968" s="50"/>
      <c r="N6968" s="50"/>
      <c r="T6968" s="50"/>
    </row>
    <row r="6969" spans="12:20" s="48" customFormat="1" hidden="1">
      <c r="L6969" s="50"/>
      <c r="M6969" s="50"/>
      <c r="N6969" s="50"/>
      <c r="T6969" s="50"/>
    </row>
    <row r="6970" spans="12:20" s="48" customFormat="1" hidden="1">
      <c r="L6970" s="50"/>
      <c r="M6970" s="50"/>
      <c r="N6970" s="50"/>
      <c r="T6970" s="50"/>
    </row>
    <row r="6971" spans="12:20" s="48" customFormat="1" hidden="1">
      <c r="L6971" s="50"/>
      <c r="M6971" s="50"/>
      <c r="N6971" s="50"/>
      <c r="T6971" s="50"/>
    </row>
    <row r="6972" spans="12:20" s="48" customFormat="1" hidden="1">
      <c r="L6972" s="50"/>
      <c r="M6972" s="50"/>
      <c r="N6972" s="50"/>
      <c r="T6972" s="50"/>
    </row>
    <row r="6973" spans="12:20" s="48" customFormat="1" hidden="1">
      <c r="L6973" s="50"/>
      <c r="M6973" s="50"/>
      <c r="N6973" s="50"/>
      <c r="T6973" s="50"/>
    </row>
    <row r="6974" spans="12:20" s="48" customFormat="1" hidden="1">
      <c r="L6974" s="50"/>
      <c r="M6974" s="50"/>
      <c r="N6974" s="50"/>
      <c r="T6974" s="50"/>
    </row>
    <row r="6975" spans="12:20" s="48" customFormat="1" hidden="1">
      <c r="L6975" s="50"/>
      <c r="M6975" s="50"/>
      <c r="N6975" s="50"/>
      <c r="T6975" s="50"/>
    </row>
    <row r="6976" spans="12:20" s="48" customFormat="1" hidden="1">
      <c r="L6976" s="50"/>
      <c r="M6976" s="50"/>
      <c r="N6976" s="50"/>
      <c r="T6976" s="50"/>
    </row>
    <row r="6977" spans="12:20" s="48" customFormat="1" hidden="1">
      <c r="L6977" s="50"/>
      <c r="M6977" s="50"/>
      <c r="N6977" s="50"/>
      <c r="T6977" s="50"/>
    </row>
    <row r="6978" spans="12:20" s="48" customFormat="1" hidden="1">
      <c r="L6978" s="50"/>
      <c r="M6978" s="50"/>
      <c r="N6978" s="50"/>
      <c r="T6978" s="50"/>
    </row>
    <row r="6979" spans="12:20" s="48" customFormat="1" hidden="1">
      <c r="L6979" s="50"/>
      <c r="M6979" s="50"/>
      <c r="N6979" s="50"/>
      <c r="T6979" s="50"/>
    </row>
    <row r="6980" spans="12:20" s="48" customFormat="1" hidden="1">
      <c r="L6980" s="50"/>
      <c r="M6980" s="50"/>
      <c r="N6980" s="50"/>
      <c r="T6980" s="50"/>
    </row>
    <row r="6981" spans="12:20" s="48" customFormat="1" hidden="1">
      <c r="L6981" s="50"/>
      <c r="M6981" s="50"/>
      <c r="N6981" s="50"/>
      <c r="T6981" s="50"/>
    </row>
    <row r="6982" spans="12:20" s="48" customFormat="1" hidden="1">
      <c r="L6982" s="50"/>
      <c r="M6982" s="50"/>
      <c r="N6982" s="50"/>
      <c r="T6982" s="50"/>
    </row>
    <row r="6983" spans="12:20" s="48" customFormat="1" hidden="1">
      <c r="L6983" s="50"/>
      <c r="M6983" s="50"/>
      <c r="N6983" s="50"/>
      <c r="T6983" s="50"/>
    </row>
    <row r="6984" spans="12:20" s="48" customFormat="1" hidden="1">
      <c r="L6984" s="50"/>
      <c r="M6984" s="50"/>
      <c r="N6984" s="50"/>
      <c r="T6984" s="50"/>
    </row>
    <row r="6985" spans="12:20" s="48" customFormat="1" hidden="1">
      <c r="L6985" s="50"/>
      <c r="M6985" s="50"/>
      <c r="N6985" s="50"/>
      <c r="T6985" s="50"/>
    </row>
    <row r="6986" spans="12:20" s="48" customFormat="1" hidden="1">
      <c r="L6986" s="50"/>
      <c r="M6986" s="50"/>
      <c r="N6986" s="50"/>
      <c r="T6986" s="50"/>
    </row>
    <row r="6987" spans="12:20" s="48" customFormat="1" hidden="1">
      <c r="L6987" s="50"/>
      <c r="M6987" s="50"/>
      <c r="N6987" s="50"/>
      <c r="T6987" s="50"/>
    </row>
    <row r="6988" spans="12:20" s="48" customFormat="1" hidden="1">
      <c r="L6988" s="50"/>
      <c r="M6988" s="50"/>
      <c r="N6988" s="50"/>
      <c r="T6988" s="50"/>
    </row>
    <row r="6989" spans="12:20" s="48" customFormat="1" hidden="1">
      <c r="L6989" s="50"/>
      <c r="M6989" s="50"/>
      <c r="N6989" s="50"/>
      <c r="T6989" s="50"/>
    </row>
    <row r="6990" spans="12:20" s="48" customFormat="1" hidden="1">
      <c r="L6990" s="50"/>
      <c r="M6990" s="50"/>
      <c r="N6990" s="50"/>
      <c r="T6990" s="50"/>
    </row>
    <row r="6991" spans="12:20" s="48" customFormat="1" hidden="1">
      <c r="L6991" s="50"/>
      <c r="M6991" s="50"/>
      <c r="N6991" s="50"/>
      <c r="T6991" s="50"/>
    </row>
    <row r="6992" spans="12:20" s="48" customFormat="1" hidden="1">
      <c r="L6992" s="50"/>
      <c r="M6992" s="50"/>
      <c r="N6992" s="50"/>
      <c r="T6992" s="50"/>
    </row>
    <row r="6993" spans="12:20" s="48" customFormat="1" hidden="1">
      <c r="L6993" s="50"/>
      <c r="M6993" s="50"/>
      <c r="N6993" s="50"/>
      <c r="T6993" s="50"/>
    </row>
    <row r="6994" spans="12:20" s="48" customFormat="1" hidden="1">
      <c r="L6994" s="50"/>
      <c r="M6994" s="50"/>
      <c r="N6994" s="50"/>
      <c r="T6994" s="50"/>
    </row>
    <row r="6995" spans="12:20" s="48" customFormat="1" hidden="1">
      <c r="L6995" s="50"/>
      <c r="M6995" s="50"/>
      <c r="N6995" s="50"/>
      <c r="T6995" s="50"/>
    </row>
    <row r="6996" spans="12:20" s="48" customFormat="1" hidden="1">
      <c r="L6996" s="50"/>
      <c r="M6996" s="50"/>
      <c r="N6996" s="50"/>
      <c r="T6996" s="50"/>
    </row>
    <row r="6997" spans="12:20" s="48" customFormat="1" hidden="1">
      <c r="L6997" s="50"/>
      <c r="M6997" s="50"/>
      <c r="N6997" s="50"/>
      <c r="T6997" s="50"/>
    </row>
    <row r="6998" spans="12:20" s="48" customFormat="1" hidden="1">
      <c r="L6998" s="50"/>
      <c r="M6998" s="50"/>
      <c r="N6998" s="50"/>
      <c r="T6998" s="50"/>
    </row>
    <row r="6999" spans="12:20" s="48" customFormat="1" hidden="1">
      <c r="L6999" s="50"/>
      <c r="M6999" s="50"/>
      <c r="N6999" s="50"/>
      <c r="T6999" s="50"/>
    </row>
    <row r="7000" spans="12:20" s="48" customFormat="1" hidden="1">
      <c r="L7000" s="50"/>
      <c r="M7000" s="50"/>
      <c r="N7000" s="50"/>
      <c r="T7000" s="50"/>
    </row>
    <row r="7001" spans="12:20" s="48" customFormat="1" hidden="1">
      <c r="L7001" s="50"/>
      <c r="M7001" s="50"/>
      <c r="N7001" s="50"/>
      <c r="T7001" s="50"/>
    </row>
    <row r="7002" spans="12:20" s="48" customFormat="1" hidden="1">
      <c r="L7002" s="50"/>
      <c r="M7002" s="50"/>
      <c r="N7002" s="50"/>
      <c r="T7002" s="50"/>
    </row>
    <row r="7003" spans="12:20" s="48" customFormat="1" hidden="1">
      <c r="L7003" s="50"/>
      <c r="M7003" s="50"/>
      <c r="N7003" s="50"/>
      <c r="T7003" s="50"/>
    </row>
    <row r="7004" spans="12:20" s="48" customFormat="1" hidden="1">
      <c r="L7004" s="50"/>
      <c r="M7004" s="50"/>
      <c r="N7004" s="50"/>
      <c r="T7004" s="50"/>
    </row>
    <row r="7005" spans="12:20" s="48" customFormat="1" hidden="1">
      <c r="L7005" s="50"/>
      <c r="M7005" s="50"/>
      <c r="N7005" s="50"/>
      <c r="T7005" s="50"/>
    </row>
    <row r="7006" spans="12:20" s="48" customFormat="1" hidden="1">
      <c r="L7006" s="50"/>
      <c r="M7006" s="50"/>
      <c r="N7006" s="50"/>
      <c r="T7006" s="50"/>
    </row>
    <row r="7007" spans="12:20" s="48" customFormat="1" hidden="1">
      <c r="L7007" s="50"/>
      <c r="M7007" s="50"/>
      <c r="N7007" s="50"/>
      <c r="T7007" s="50"/>
    </row>
    <row r="7008" spans="12:20" s="48" customFormat="1" hidden="1">
      <c r="L7008" s="50"/>
      <c r="M7008" s="50"/>
      <c r="N7008" s="50"/>
      <c r="T7008" s="50"/>
    </row>
    <row r="7009" spans="12:20" s="48" customFormat="1" hidden="1">
      <c r="L7009" s="50"/>
      <c r="M7009" s="50"/>
      <c r="N7009" s="50"/>
      <c r="T7009" s="50"/>
    </row>
    <row r="7010" spans="12:20" s="48" customFormat="1" hidden="1">
      <c r="L7010" s="50"/>
      <c r="M7010" s="50"/>
      <c r="N7010" s="50"/>
      <c r="T7010" s="50"/>
    </row>
    <row r="7011" spans="12:20" s="48" customFormat="1" hidden="1">
      <c r="L7011" s="50"/>
      <c r="M7011" s="50"/>
      <c r="N7011" s="50"/>
      <c r="T7011" s="50"/>
    </row>
    <row r="7012" spans="12:20" s="48" customFormat="1" hidden="1">
      <c r="L7012" s="50"/>
      <c r="M7012" s="50"/>
      <c r="N7012" s="50"/>
      <c r="T7012" s="50"/>
    </row>
    <row r="7013" spans="12:20" s="48" customFormat="1" hidden="1">
      <c r="L7013" s="50"/>
      <c r="M7013" s="50"/>
      <c r="N7013" s="50"/>
      <c r="T7013" s="50"/>
    </row>
    <row r="7014" spans="12:20" s="48" customFormat="1" hidden="1">
      <c r="L7014" s="50"/>
      <c r="M7014" s="50"/>
      <c r="N7014" s="50"/>
      <c r="T7014" s="50"/>
    </row>
    <row r="7015" spans="12:20" s="48" customFormat="1" hidden="1">
      <c r="L7015" s="50"/>
      <c r="M7015" s="50"/>
      <c r="N7015" s="50"/>
      <c r="T7015" s="50"/>
    </row>
    <row r="7016" spans="12:20" s="48" customFormat="1" hidden="1">
      <c r="L7016" s="50"/>
      <c r="M7016" s="50"/>
      <c r="N7016" s="50"/>
      <c r="T7016" s="50"/>
    </row>
    <row r="7017" spans="12:20" s="48" customFormat="1" hidden="1">
      <c r="L7017" s="50"/>
      <c r="M7017" s="50"/>
      <c r="N7017" s="50"/>
      <c r="T7017" s="50"/>
    </row>
    <row r="7018" spans="12:20" s="48" customFormat="1" hidden="1">
      <c r="L7018" s="50"/>
      <c r="M7018" s="50"/>
      <c r="N7018" s="50"/>
      <c r="T7018" s="50"/>
    </row>
    <row r="7019" spans="12:20" s="48" customFormat="1" hidden="1">
      <c r="L7019" s="50"/>
      <c r="M7019" s="50"/>
      <c r="N7019" s="50"/>
      <c r="T7019" s="50"/>
    </row>
    <row r="7020" spans="12:20" s="48" customFormat="1" hidden="1">
      <c r="L7020" s="50"/>
      <c r="M7020" s="50"/>
      <c r="N7020" s="50"/>
      <c r="T7020" s="50"/>
    </row>
    <row r="7021" spans="12:20" s="48" customFormat="1" hidden="1">
      <c r="L7021" s="50"/>
      <c r="M7021" s="50"/>
      <c r="N7021" s="50"/>
      <c r="T7021" s="50"/>
    </row>
    <row r="7022" spans="12:20" s="48" customFormat="1" hidden="1">
      <c r="L7022" s="50"/>
      <c r="M7022" s="50"/>
      <c r="N7022" s="50"/>
      <c r="T7022" s="50"/>
    </row>
    <row r="7023" spans="12:20" s="48" customFormat="1" hidden="1">
      <c r="L7023" s="50"/>
      <c r="M7023" s="50"/>
      <c r="N7023" s="50"/>
      <c r="T7023" s="50"/>
    </row>
    <row r="7024" spans="12:20" s="48" customFormat="1" hidden="1">
      <c r="L7024" s="50"/>
      <c r="M7024" s="50"/>
      <c r="N7024" s="50"/>
      <c r="T7024" s="50"/>
    </row>
    <row r="7025" spans="12:20" s="48" customFormat="1" hidden="1">
      <c r="L7025" s="50"/>
      <c r="M7025" s="50"/>
      <c r="N7025" s="50"/>
      <c r="T7025" s="50"/>
    </row>
    <row r="7026" spans="12:20" s="48" customFormat="1" hidden="1">
      <c r="L7026" s="50"/>
      <c r="M7026" s="50"/>
      <c r="N7026" s="50"/>
      <c r="T7026" s="50"/>
    </row>
    <row r="7027" spans="12:20" s="48" customFormat="1" hidden="1">
      <c r="L7027" s="50"/>
      <c r="M7027" s="50"/>
      <c r="N7027" s="50"/>
      <c r="T7027" s="50"/>
    </row>
    <row r="7028" spans="12:20" s="48" customFormat="1" hidden="1">
      <c r="L7028" s="50"/>
      <c r="M7028" s="50"/>
      <c r="N7028" s="50"/>
      <c r="T7028" s="50"/>
    </row>
    <row r="7029" spans="12:20" s="48" customFormat="1" hidden="1">
      <c r="L7029" s="50"/>
      <c r="M7029" s="50"/>
      <c r="N7029" s="50"/>
      <c r="T7029" s="50"/>
    </row>
    <row r="7030" spans="12:20" s="48" customFormat="1" hidden="1">
      <c r="L7030" s="50"/>
      <c r="M7030" s="50"/>
      <c r="N7030" s="50"/>
      <c r="T7030" s="50"/>
    </row>
    <row r="7031" spans="12:20" s="48" customFormat="1" hidden="1">
      <c r="L7031" s="50"/>
      <c r="M7031" s="50"/>
      <c r="N7031" s="50"/>
      <c r="T7031" s="50"/>
    </row>
    <row r="7032" spans="12:20" s="48" customFormat="1" hidden="1">
      <c r="L7032" s="50"/>
      <c r="M7032" s="50"/>
      <c r="N7032" s="50"/>
      <c r="T7032" s="50"/>
    </row>
    <row r="7033" spans="12:20" s="48" customFormat="1" hidden="1">
      <c r="L7033" s="50"/>
      <c r="M7033" s="50"/>
      <c r="N7033" s="50"/>
      <c r="T7033" s="50"/>
    </row>
    <row r="7034" spans="12:20" s="48" customFormat="1" hidden="1">
      <c r="L7034" s="50"/>
      <c r="M7034" s="50"/>
      <c r="N7034" s="50"/>
      <c r="T7034" s="50"/>
    </row>
    <row r="7035" spans="12:20" s="48" customFormat="1" hidden="1">
      <c r="L7035" s="50"/>
      <c r="M7035" s="50"/>
      <c r="N7035" s="50"/>
      <c r="T7035" s="50"/>
    </row>
    <row r="7036" spans="12:20" s="48" customFormat="1" hidden="1">
      <c r="L7036" s="50"/>
      <c r="M7036" s="50"/>
      <c r="N7036" s="50"/>
      <c r="T7036" s="50"/>
    </row>
    <row r="7037" spans="12:20" s="48" customFormat="1" hidden="1">
      <c r="L7037" s="50"/>
      <c r="M7037" s="50"/>
      <c r="N7037" s="50"/>
      <c r="T7037" s="50"/>
    </row>
    <row r="7038" spans="12:20" s="48" customFormat="1" hidden="1">
      <c r="L7038" s="50"/>
      <c r="M7038" s="50"/>
      <c r="N7038" s="50"/>
      <c r="T7038" s="50"/>
    </row>
    <row r="7039" spans="12:20" s="48" customFormat="1" hidden="1">
      <c r="L7039" s="50"/>
      <c r="M7039" s="50"/>
      <c r="N7039" s="50"/>
      <c r="T7039" s="50"/>
    </row>
    <row r="7040" spans="12:20" s="48" customFormat="1" hidden="1">
      <c r="L7040" s="50"/>
      <c r="M7040" s="50"/>
      <c r="N7040" s="50"/>
      <c r="T7040" s="50"/>
    </row>
    <row r="7041" spans="12:20" s="48" customFormat="1" hidden="1">
      <c r="L7041" s="50"/>
      <c r="M7041" s="50"/>
      <c r="N7041" s="50"/>
      <c r="T7041" s="50"/>
    </row>
    <row r="7042" spans="12:20" s="48" customFormat="1" hidden="1">
      <c r="L7042" s="50"/>
      <c r="M7042" s="50"/>
      <c r="N7042" s="50"/>
      <c r="T7042" s="50"/>
    </row>
    <row r="7043" spans="12:20" s="48" customFormat="1" hidden="1">
      <c r="L7043" s="50"/>
      <c r="M7043" s="50"/>
      <c r="N7043" s="50"/>
      <c r="T7043" s="50"/>
    </row>
    <row r="7044" spans="12:20" s="48" customFormat="1" hidden="1">
      <c r="L7044" s="50"/>
      <c r="M7044" s="50"/>
      <c r="N7044" s="50"/>
      <c r="T7044" s="50"/>
    </row>
    <row r="7045" spans="12:20" s="48" customFormat="1" hidden="1">
      <c r="L7045" s="50"/>
      <c r="M7045" s="50"/>
      <c r="N7045" s="50"/>
      <c r="T7045" s="50"/>
    </row>
    <row r="7046" spans="12:20" s="48" customFormat="1" hidden="1">
      <c r="L7046" s="50"/>
      <c r="M7046" s="50"/>
      <c r="N7046" s="50"/>
      <c r="T7046" s="50"/>
    </row>
    <row r="7047" spans="12:20" s="48" customFormat="1" hidden="1">
      <c r="L7047" s="50"/>
      <c r="M7047" s="50"/>
      <c r="N7047" s="50"/>
      <c r="T7047" s="50"/>
    </row>
    <row r="7048" spans="12:20" s="48" customFormat="1" hidden="1">
      <c r="L7048" s="50"/>
      <c r="M7048" s="50"/>
      <c r="N7048" s="50"/>
      <c r="T7048" s="50"/>
    </row>
    <row r="7049" spans="12:20" s="48" customFormat="1" hidden="1">
      <c r="L7049" s="50"/>
      <c r="M7049" s="50"/>
      <c r="N7049" s="50"/>
      <c r="T7049" s="50"/>
    </row>
    <row r="7050" spans="12:20" s="48" customFormat="1" hidden="1">
      <c r="L7050" s="50"/>
      <c r="M7050" s="50"/>
      <c r="N7050" s="50"/>
      <c r="T7050" s="50"/>
    </row>
    <row r="7051" spans="12:20" s="48" customFormat="1" hidden="1">
      <c r="L7051" s="50"/>
      <c r="M7051" s="50"/>
      <c r="N7051" s="50"/>
      <c r="T7051" s="50"/>
    </row>
    <row r="7052" spans="12:20" s="48" customFormat="1" hidden="1">
      <c r="L7052" s="50"/>
      <c r="M7052" s="50"/>
      <c r="N7052" s="50"/>
      <c r="T7052" s="50"/>
    </row>
    <row r="7053" spans="12:20" s="48" customFormat="1" hidden="1">
      <c r="L7053" s="50"/>
      <c r="M7053" s="50"/>
      <c r="N7053" s="50"/>
      <c r="T7053" s="50"/>
    </row>
    <row r="7054" spans="12:20" s="48" customFormat="1" hidden="1">
      <c r="L7054" s="50"/>
      <c r="M7054" s="50"/>
      <c r="N7054" s="50"/>
      <c r="T7054" s="50"/>
    </row>
    <row r="7055" spans="12:20" s="48" customFormat="1" hidden="1">
      <c r="L7055" s="50"/>
      <c r="M7055" s="50"/>
      <c r="N7055" s="50"/>
      <c r="T7055" s="50"/>
    </row>
    <row r="7056" spans="12:20" s="48" customFormat="1" hidden="1">
      <c r="L7056" s="50"/>
      <c r="M7056" s="50"/>
      <c r="N7056" s="50"/>
      <c r="T7056" s="50"/>
    </row>
    <row r="7057" spans="12:20" s="48" customFormat="1" hidden="1">
      <c r="L7057" s="50"/>
      <c r="M7057" s="50"/>
      <c r="N7057" s="50"/>
      <c r="T7057" s="50"/>
    </row>
    <row r="7058" spans="12:20" s="48" customFormat="1" hidden="1">
      <c r="L7058" s="50"/>
      <c r="M7058" s="50"/>
      <c r="N7058" s="50"/>
      <c r="T7058" s="50"/>
    </row>
    <row r="7059" spans="12:20" s="48" customFormat="1" hidden="1">
      <c r="L7059" s="50"/>
      <c r="M7059" s="50"/>
      <c r="N7059" s="50"/>
      <c r="T7059" s="50"/>
    </row>
    <row r="7060" spans="12:20" s="48" customFormat="1" hidden="1">
      <c r="L7060" s="50"/>
      <c r="M7060" s="50"/>
      <c r="N7060" s="50"/>
      <c r="T7060" s="50"/>
    </row>
    <row r="7061" spans="12:20" s="48" customFormat="1" hidden="1">
      <c r="L7061" s="50"/>
      <c r="M7061" s="50"/>
      <c r="N7061" s="50"/>
      <c r="T7061" s="50"/>
    </row>
    <row r="7062" spans="12:20" s="48" customFormat="1" hidden="1">
      <c r="L7062" s="50"/>
      <c r="M7062" s="50"/>
      <c r="N7062" s="50"/>
      <c r="T7062" s="50"/>
    </row>
    <row r="7063" spans="12:20" s="48" customFormat="1" hidden="1">
      <c r="L7063" s="50"/>
      <c r="M7063" s="50"/>
      <c r="N7063" s="50"/>
      <c r="T7063" s="50"/>
    </row>
    <row r="7064" spans="12:20" s="48" customFormat="1" hidden="1">
      <c r="L7064" s="50"/>
      <c r="M7064" s="50"/>
      <c r="N7064" s="50"/>
      <c r="T7064" s="50"/>
    </row>
    <row r="7065" spans="12:20" s="48" customFormat="1" hidden="1">
      <c r="L7065" s="50"/>
      <c r="M7065" s="50"/>
      <c r="N7065" s="50"/>
      <c r="T7065" s="50"/>
    </row>
    <row r="7066" spans="12:20" s="48" customFormat="1" hidden="1">
      <c r="L7066" s="50"/>
      <c r="M7066" s="50"/>
      <c r="N7066" s="50"/>
      <c r="T7066" s="50"/>
    </row>
    <row r="7067" spans="12:20" s="48" customFormat="1" hidden="1">
      <c r="L7067" s="50"/>
      <c r="M7067" s="50"/>
      <c r="N7067" s="50"/>
      <c r="T7067" s="50"/>
    </row>
    <row r="7068" spans="12:20" s="48" customFormat="1" hidden="1">
      <c r="L7068" s="50"/>
      <c r="M7068" s="50"/>
      <c r="N7068" s="50"/>
      <c r="T7068" s="50"/>
    </row>
    <row r="7069" spans="12:20" s="48" customFormat="1" hidden="1">
      <c r="L7069" s="50"/>
      <c r="M7069" s="50"/>
      <c r="N7069" s="50"/>
      <c r="T7069" s="50"/>
    </row>
    <row r="7070" spans="12:20" s="48" customFormat="1" hidden="1">
      <c r="L7070" s="50"/>
      <c r="M7070" s="50"/>
      <c r="N7070" s="50"/>
      <c r="T7070" s="50"/>
    </row>
    <row r="7071" spans="12:20" s="48" customFormat="1" hidden="1">
      <c r="L7071" s="50"/>
      <c r="M7071" s="50"/>
      <c r="N7071" s="50"/>
      <c r="T7071" s="50"/>
    </row>
    <row r="7072" spans="12:20" s="48" customFormat="1" hidden="1">
      <c r="L7072" s="50"/>
      <c r="M7072" s="50"/>
      <c r="N7072" s="50"/>
      <c r="T7072" s="50"/>
    </row>
    <row r="7073" spans="12:20" s="48" customFormat="1" hidden="1">
      <c r="L7073" s="50"/>
      <c r="M7073" s="50"/>
      <c r="N7073" s="50"/>
      <c r="T7073" s="50"/>
    </row>
    <row r="7074" spans="12:20" s="48" customFormat="1" hidden="1">
      <c r="L7074" s="50"/>
      <c r="M7074" s="50"/>
      <c r="N7074" s="50"/>
      <c r="T7074" s="50"/>
    </row>
    <row r="7075" spans="12:20" s="48" customFormat="1" hidden="1">
      <c r="L7075" s="50"/>
      <c r="M7075" s="50"/>
      <c r="N7075" s="50"/>
      <c r="T7075" s="50"/>
    </row>
    <row r="7076" spans="12:20" s="48" customFormat="1" hidden="1">
      <c r="L7076" s="50"/>
      <c r="M7076" s="50"/>
      <c r="N7076" s="50"/>
      <c r="T7076" s="50"/>
    </row>
    <row r="7077" spans="12:20" s="48" customFormat="1" hidden="1">
      <c r="L7077" s="50"/>
      <c r="M7077" s="50"/>
      <c r="N7077" s="50"/>
      <c r="T7077" s="50"/>
    </row>
    <row r="7078" spans="12:20" s="48" customFormat="1" hidden="1">
      <c r="L7078" s="50"/>
      <c r="M7078" s="50"/>
      <c r="N7078" s="50"/>
      <c r="T7078" s="50"/>
    </row>
    <row r="7079" spans="12:20" s="48" customFormat="1" hidden="1">
      <c r="L7079" s="50"/>
      <c r="M7079" s="50"/>
      <c r="N7079" s="50"/>
      <c r="T7079" s="50"/>
    </row>
    <row r="7080" spans="12:20" s="48" customFormat="1" hidden="1">
      <c r="L7080" s="50"/>
      <c r="M7080" s="50"/>
      <c r="N7080" s="50"/>
      <c r="T7080" s="50"/>
    </row>
    <row r="7081" spans="12:20" s="48" customFormat="1" hidden="1">
      <c r="L7081" s="50"/>
      <c r="M7081" s="50"/>
      <c r="N7081" s="50"/>
      <c r="T7081" s="50"/>
    </row>
    <row r="7082" spans="12:20" s="48" customFormat="1" hidden="1">
      <c r="L7082" s="50"/>
      <c r="M7082" s="50"/>
      <c r="N7082" s="50"/>
      <c r="T7082" s="50"/>
    </row>
    <row r="7083" spans="12:20" s="48" customFormat="1" hidden="1">
      <c r="L7083" s="50"/>
      <c r="M7083" s="50"/>
      <c r="N7083" s="50"/>
      <c r="T7083" s="50"/>
    </row>
    <row r="7084" spans="12:20" s="48" customFormat="1" hidden="1">
      <c r="L7084" s="50"/>
      <c r="M7084" s="50"/>
      <c r="N7084" s="50"/>
      <c r="T7084" s="50"/>
    </row>
    <row r="7085" spans="12:20" s="48" customFormat="1" hidden="1">
      <c r="L7085" s="50"/>
      <c r="M7085" s="50"/>
      <c r="N7085" s="50"/>
      <c r="T7085" s="50"/>
    </row>
    <row r="7086" spans="12:20" s="48" customFormat="1" hidden="1">
      <c r="L7086" s="50"/>
      <c r="M7086" s="50"/>
      <c r="N7086" s="50"/>
      <c r="T7086" s="50"/>
    </row>
    <row r="7087" spans="12:20" s="48" customFormat="1" hidden="1">
      <c r="L7087" s="50"/>
      <c r="M7087" s="50"/>
      <c r="N7087" s="50"/>
      <c r="T7087" s="50"/>
    </row>
    <row r="7088" spans="12:20" s="48" customFormat="1" hidden="1">
      <c r="L7088" s="50"/>
      <c r="M7088" s="50"/>
      <c r="N7088" s="50"/>
      <c r="T7088" s="50"/>
    </row>
    <row r="7089" spans="12:20" s="48" customFormat="1" hidden="1">
      <c r="L7089" s="50"/>
      <c r="M7089" s="50"/>
      <c r="N7089" s="50"/>
      <c r="T7089" s="50"/>
    </row>
    <row r="7090" spans="12:20" s="48" customFormat="1" hidden="1">
      <c r="L7090" s="50"/>
      <c r="M7090" s="50"/>
      <c r="N7090" s="50"/>
      <c r="T7090" s="50"/>
    </row>
    <row r="7091" spans="12:20" s="48" customFormat="1" hidden="1">
      <c r="L7091" s="50"/>
      <c r="M7091" s="50"/>
      <c r="N7091" s="50"/>
      <c r="T7091" s="50"/>
    </row>
    <row r="7092" spans="12:20" s="48" customFormat="1" hidden="1">
      <c r="L7092" s="50"/>
      <c r="M7092" s="50"/>
      <c r="N7092" s="50"/>
      <c r="T7092" s="50"/>
    </row>
    <row r="7093" spans="12:20" s="48" customFormat="1" hidden="1">
      <c r="L7093" s="50"/>
      <c r="M7093" s="50"/>
      <c r="N7093" s="50"/>
      <c r="T7093" s="50"/>
    </row>
    <row r="7094" spans="12:20" s="48" customFormat="1" hidden="1">
      <c r="L7094" s="50"/>
      <c r="M7094" s="50"/>
      <c r="N7094" s="50"/>
      <c r="T7094" s="50"/>
    </row>
    <row r="7095" spans="12:20" s="48" customFormat="1" hidden="1">
      <c r="L7095" s="50"/>
      <c r="M7095" s="50"/>
      <c r="N7095" s="50"/>
      <c r="T7095" s="50"/>
    </row>
    <row r="7096" spans="12:20" s="48" customFormat="1" hidden="1">
      <c r="L7096" s="50"/>
      <c r="M7096" s="50"/>
      <c r="N7096" s="50"/>
      <c r="T7096" s="50"/>
    </row>
    <row r="7097" spans="12:20" s="48" customFormat="1" hidden="1">
      <c r="L7097" s="50"/>
      <c r="M7097" s="50"/>
      <c r="N7097" s="50"/>
      <c r="T7097" s="50"/>
    </row>
    <row r="7098" spans="12:20" s="48" customFormat="1" hidden="1">
      <c r="L7098" s="50"/>
      <c r="M7098" s="50"/>
      <c r="N7098" s="50"/>
      <c r="T7098" s="50"/>
    </row>
    <row r="7099" spans="12:20" s="48" customFormat="1" hidden="1">
      <c r="L7099" s="50"/>
      <c r="M7099" s="50"/>
      <c r="N7099" s="50"/>
      <c r="T7099" s="50"/>
    </row>
    <row r="7100" spans="12:20" s="48" customFormat="1" hidden="1">
      <c r="L7100" s="50"/>
      <c r="M7100" s="50"/>
      <c r="N7100" s="50"/>
      <c r="T7100" s="50"/>
    </row>
    <row r="7101" spans="12:20" s="48" customFormat="1" hidden="1">
      <c r="L7101" s="50"/>
      <c r="M7101" s="50"/>
      <c r="N7101" s="50"/>
      <c r="T7101" s="50"/>
    </row>
    <row r="7102" spans="12:20" s="48" customFormat="1" hidden="1">
      <c r="L7102" s="50"/>
      <c r="M7102" s="50"/>
      <c r="N7102" s="50"/>
      <c r="T7102" s="50"/>
    </row>
    <row r="7103" spans="12:20" s="48" customFormat="1" hidden="1">
      <c r="L7103" s="50"/>
      <c r="M7103" s="50"/>
      <c r="N7103" s="50"/>
      <c r="T7103" s="50"/>
    </row>
    <row r="7104" spans="12:20" s="48" customFormat="1" hidden="1">
      <c r="L7104" s="50"/>
      <c r="M7104" s="50"/>
      <c r="N7104" s="50"/>
      <c r="T7104" s="50"/>
    </row>
    <row r="7105" spans="12:20" s="48" customFormat="1" hidden="1">
      <c r="L7105" s="50"/>
      <c r="M7105" s="50"/>
      <c r="N7105" s="50"/>
      <c r="T7105" s="50"/>
    </row>
    <row r="7106" spans="12:20" s="48" customFormat="1" hidden="1">
      <c r="L7106" s="50"/>
      <c r="M7106" s="50"/>
      <c r="N7106" s="50"/>
      <c r="T7106" s="50"/>
    </row>
    <row r="7107" spans="12:20" s="48" customFormat="1" hidden="1">
      <c r="L7107" s="50"/>
      <c r="M7107" s="50"/>
      <c r="N7107" s="50"/>
      <c r="T7107" s="50"/>
    </row>
    <row r="7108" spans="12:20" s="48" customFormat="1" hidden="1">
      <c r="L7108" s="50"/>
      <c r="M7108" s="50"/>
      <c r="N7108" s="50"/>
      <c r="T7108" s="50"/>
    </row>
    <row r="7109" spans="12:20" s="48" customFormat="1" hidden="1">
      <c r="L7109" s="50"/>
      <c r="M7109" s="50"/>
      <c r="N7109" s="50"/>
      <c r="T7109" s="50"/>
    </row>
    <row r="7110" spans="12:20" s="48" customFormat="1" hidden="1">
      <c r="L7110" s="50"/>
      <c r="M7110" s="50"/>
      <c r="N7110" s="50"/>
      <c r="T7110" s="50"/>
    </row>
    <row r="7111" spans="12:20" s="48" customFormat="1" hidden="1">
      <c r="L7111" s="50"/>
      <c r="M7111" s="50"/>
      <c r="N7111" s="50"/>
      <c r="T7111" s="50"/>
    </row>
    <row r="7112" spans="12:20" s="48" customFormat="1" hidden="1">
      <c r="L7112" s="50"/>
      <c r="M7112" s="50"/>
      <c r="N7112" s="50"/>
      <c r="T7112" s="50"/>
    </row>
    <row r="7113" spans="12:20" s="48" customFormat="1" hidden="1">
      <c r="L7113" s="50"/>
      <c r="M7113" s="50"/>
      <c r="N7113" s="50"/>
      <c r="T7113" s="50"/>
    </row>
    <row r="7114" spans="12:20" s="48" customFormat="1" hidden="1">
      <c r="L7114" s="50"/>
      <c r="M7114" s="50"/>
      <c r="N7114" s="50"/>
      <c r="T7114" s="50"/>
    </row>
    <row r="7115" spans="12:20" s="48" customFormat="1" hidden="1">
      <c r="L7115" s="50"/>
      <c r="M7115" s="50"/>
      <c r="N7115" s="50"/>
      <c r="T7115" s="50"/>
    </row>
    <row r="7116" spans="12:20" s="48" customFormat="1" hidden="1">
      <c r="L7116" s="50"/>
      <c r="M7116" s="50"/>
      <c r="N7116" s="50"/>
      <c r="T7116" s="50"/>
    </row>
    <row r="7117" spans="12:20" s="48" customFormat="1" hidden="1">
      <c r="L7117" s="50"/>
      <c r="M7117" s="50"/>
      <c r="N7117" s="50"/>
      <c r="T7117" s="50"/>
    </row>
    <row r="7118" spans="12:20" s="48" customFormat="1" hidden="1">
      <c r="L7118" s="50"/>
      <c r="M7118" s="50"/>
      <c r="N7118" s="50"/>
      <c r="T7118" s="50"/>
    </row>
    <row r="7119" spans="12:20" s="48" customFormat="1" hidden="1">
      <c r="L7119" s="50"/>
      <c r="M7119" s="50"/>
      <c r="N7119" s="50"/>
      <c r="T7119" s="50"/>
    </row>
    <row r="7120" spans="12:20" s="48" customFormat="1" hidden="1">
      <c r="L7120" s="50"/>
      <c r="M7120" s="50"/>
      <c r="N7120" s="50"/>
      <c r="T7120" s="50"/>
    </row>
    <row r="7121" spans="12:20" s="48" customFormat="1" hidden="1">
      <c r="L7121" s="50"/>
      <c r="M7121" s="50"/>
      <c r="N7121" s="50"/>
      <c r="T7121" s="50"/>
    </row>
    <row r="7122" spans="12:20" s="48" customFormat="1" hidden="1">
      <c r="L7122" s="50"/>
      <c r="M7122" s="50"/>
      <c r="N7122" s="50"/>
      <c r="T7122" s="50"/>
    </row>
    <row r="7123" spans="12:20" s="48" customFormat="1" hidden="1">
      <c r="L7123" s="50"/>
      <c r="M7123" s="50"/>
      <c r="N7123" s="50"/>
      <c r="T7123" s="50"/>
    </row>
    <row r="7124" spans="12:20" s="48" customFormat="1" hidden="1">
      <c r="L7124" s="50"/>
      <c r="M7124" s="50"/>
      <c r="N7124" s="50"/>
      <c r="T7124" s="50"/>
    </row>
    <row r="7125" spans="12:20" s="48" customFormat="1" hidden="1">
      <c r="L7125" s="50"/>
      <c r="M7125" s="50"/>
      <c r="N7125" s="50"/>
      <c r="T7125" s="50"/>
    </row>
    <row r="7126" spans="12:20" s="48" customFormat="1" hidden="1">
      <c r="L7126" s="50"/>
      <c r="M7126" s="50"/>
      <c r="N7126" s="50"/>
      <c r="T7126" s="50"/>
    </row>
    <row r="7127" spans="12:20" s="48" customFormat="1" hidden="1">
      <c r="L7127" s="50"/>
      <c r="M7127" s="50"/>
      <c r="N7127" s="50"/>
      <c r="T7127" s="50"/>
    </row>
    <row r="7128" spans="12:20" s="48" customFormat="1" hidden="1">
      <c r="L7128" s="50"/>
      <c r="M7128" s="50"/>
      <c r="N7128" s="50"/>
      <c r="T7128" s="50"/>
    </row>
    <row r="7129" spans="12:20" s="48" customFormat="1" hidden="1">
      <c r="L7129" s="50"/>
      <c r="M7129" s="50"/>
      <c r="N7129" s="50"/>
      <c r="T7129" s="50"/>
    </row>
    <row r="7130" spans="12:20" s="48" customFormat="1" hidden="1">
      <c r="L7130" s="50"/>
      <c r="M7130" s="50"/>
      <c r="N7130" s="50"/>
      <c r="T7130" s="50"/>
    </row>
    <row r="7131" spans="12:20" s="48" customFormat="1" hidden="1">
      <c r="L7131" s="50"/>
      <c r="M7131" s="50"/>
      <c r="N7131" s="50"/>
      <c r="T7131" s="50"/>
    </row>
    <row r="7132" spans="12:20" s="48" customFormat="1" hidden="1">
      <c r="L7132" s="50"/>
      <c r="M7132" s="50"/>
      <c r="N7132" s="50"/>
      <c r="T7132" s="50"/>
    </row>
    <row r="7133" spans="12:20" s="48" customFormat="1" hidden="1">
      <c r="L7133" s="50"/>
      <c r="M7133" s="50"/>
      <c r="N7133" s="50"/>
      <c r="T7133" s="50"/>
    </row>
    <row r="7134" spans="12:20" s="48" customFormat="1" hidden="1">
      <c r="L7134" s="50"/>
      <c r="M7134" s="50"/>
      <c r="N7134" s="50"/>
      <c r="T7134" s="50"/>
    </row>
    <row r="7135" spans="12:20" s="48" customFormat="1" hidden="1">
      <c r="L7135" s="50"/>
      <c r="M7135" s="50"/>
      <c r="N7135" s="50"/>
      <c r="T7135" s="50"/>
    </row>
    <row r="7136" spans="12:20" s="48" customFormat="1" hidden="1">
      <c r="L7136" s="50"/>
      <c r="M7136" s="50"/>
      <c r="N7136" s="50"/>
      <c r="T7136" s="50"/>
    </row>
    <row r="7137" spans="12:23" s="48" customFormat="1" hidden="1">
      <c r="L7137" s="50"/>
      <c r="M7137" s="50"/>
      <c r="N7137" s="50"/>
      <c r="T7137" s="50"/>
    </row>
    <row r="7138" spans="12:23" s="48" customFormat="1" hidden="1">
      <c r="L7138" s="50"/>
      <c r="M7138" s="50"/>
      <c r="N7138" s="50"/>
      <c r="T7138" s="50"/>
    </row>
    <row r="7139" spans="12:23" s="48" customFormat="1" hidden="1">
      <c r="L7139" s="50"/>
      <c r="M7139" s="50"/>
      <c r="N7139" s="50"/>
      <c r="T7139" s="50"/>
    </row>
    <row r="7140" spans="12:23" s="48" customFormat="1" hidden="1">
      <c r="L7140" s="50"/>
      <c r="M7140" s="50"/>
      <c r="N7140" s="50"/>
      <c r="T7140" s="50"/>
    </row>
    <row r="7141" spans="12:23" s="48" customFormat="1" hidden="1">
      <c r="L7141" s="50"/>
      <c r="M7141" s="50"/>
      <c r="N7141" s="50"/>
      <c r="T7141" s="50"/>
    </row>
    <row r="7142" spans="12:23" s="48" customFormat="1" hidden="1">
      <c r="L7142" s="50"/>
      <c r="M7142" s="50"/>
      <c r="N7142" s="50"/>
      <c r="T7142" s="50"/>
    </row>
    <row r="7143" spans="12:23" s="48" customFormat="1" hidden="1">
      <c r="L7143" s="50"/>
      <c r="M7143" s="50"/>
      <c r="N7143" s="50"/>
      <c r="T7143" s="50"/>
    </row>
    <row r="7144" spans="12:23" s="48" customFormat="1" hidden="1">
      <c r="L7144" s="50"/>
      <c r="M7144" s="50"/>
      <c r="N7144" s="50"/>
      <c r="T7144" s="50"/>
    </row>
    <row r="7145" spans="12:23" s="48" customFormat="1" hidden="1">
      <c r="L7145" s="50"/>
      <c r="M7145" s="50"/>
      <c r="N7145" s="50"/>
      <c r="T7145" s="50"/>
    </row>
    <row r="7146" spans="12:23" s="48" customFormat="1" hidden="1">
      <c r="L7146" s="50"/>
      <c r="M7146" s="50"/>
      <c r="N7146" s="50"/>
      <c r="T7146" s="50"/>
    </row>
    <row r="7147" spans="12:23" s="48" customFormat="1" hidden="1">
      <c r="L7147" s="50"/>
      <c r="M7147" s="50"/>
      <c r="N7147" s="50"/>
      <c r="T7147" s="50"/>
    </row>
    <row r="7148" spans="12:23" s="48" customFormat="1" hidden="1">
      <c r="L7148" s="50"/>
      <c r="M7148" s="50"/>
      <c r="N7148" s="50"/>
      <c r="T7148" s="50"/>
    </row>
    <row r="7149" spans="12:23" s="48" customFormat="1" hidden="1">
      <c r="L7149" s="50"/>
      <c r="M7149" s="50"/>
      <c r="N7149" s="50"/>
      <c r="T7149" s="50"/>
    </row>
    <row r="7150" spans="12:23" s="48" customFormat="1" hidden="1">
      <c r="L7150" s="50"/>
      <c r="M7150" s="50"/>
      <c r="N7150" s="50"/>
      <c r="T7150" s="50"/>
    </row>
    <row r="7151" spans="12:23" hidden="1">
      <c r="S7151" s="48"/>
      <c r="T7151" s="50"/>
      <c r="U7151" s="48"/>
      <c r="V7151" s="48"/>
      <c r="W7151" s="48"/>
    </row>
    <row r="7152" spans="12:23" hidden="1">
      <c r="S7152" s="48"/>
      <c r="T7152" s="50"/>
      <c r="U7152" s="48"/>
      <c r="V7152" s="48"/>
      <c r="W7152" s="48"/>
    </row>
  </sheetData>
  <sheetProtection algorithmName="SHA-512" hashValue="YqHbDLoDf4WLLubV/ju2F9FDSeu/1dDoFMutoHKk+aih0uH+bXjdCX6smnYhd/eA3H2J1u8BJU1nvj6IUrz9pA==" saltValue="BrRpfRI+Adsgwx2z2g0oFA==" spinCount="100000" sheet="1" objects="1" scenarios="1" selectLockedCells="1"/>
  <mergeCells count="20">
    <mergeCell ref="A1:W1"/>
    <mergeCell ref="I8:L8"/>
    <mergeCell ref="A35:O53"/>
    <mergeCell ref="O3:Q5"/>
    <mergeCell ref="I28:M30"/>
    <mergeCell ref="B18:F19"/>
    <mergeCell ref="O8:Q10"/>
    <mergeCell ref="B16:F16"/>
    <mergeCell ref="B3:F7"/>
    <mergeCell ref="I10:J10"/>
    <mergeCell ref="K10:L10"/>
    <mergeCell ref="B8:F9"/>
    <mergeCell ref="B10:F11"/>
    <mergeCell ref="B20:F21"/>
    <mergeCell ref="B17:F17"/>
    <mergeCell ref="J3:L5"/>
    <mergeCell ref="O6:Q6"/>
    <mergeCell ref="I6:L6"/>
    <mergeCell ref="B13:F13"/>
    <mergeCell ref="B14:F15"/>
  </mergeCells>
  <conditionalFormatting sqref="S37:W37 P35:R35 J17:L19 O29:R34 R12:R28 O26:Q26">
    <cfRule type="expression" dxfId="12" priority="17">
      <formula>#REF!="X"</formula>
    </cfRule>
  </conditionalFormatting>
  <conditionalFormatting sqref="J18:L18">
    <cfRule type="expression" dxfId="11" priority="18">
      <formula>#REF!="X"</formula>
    </cfRule>
  </conditionalFormatting>
  <conditionalFormatting sqref="R12:R26 N12:N22 J17:L19">
    <cfRule type="expression" dxfId="10" priority="19">
      <formula>#REF!="X"</formula>
    </cfRule>
  </conditionalFormatting>
  <conditionalFormatting sqref="P11">
    <cfRule type="expression" dxfId="9" priority="11">
      <formula>#REF!="X"</formula>
    </cfRule>
  </conditionalFormatting>
  <conditionalFormatting sqref="P11">
    <cfRule type="expression" dxfId="8" priority="12">
      <formula>#REF!="X"</formula>
    </cfRule>
  </conditionalFormatting>
  <conditionalFormatting sqref="O12:P12">
    <cfRule type="expression" dxfId="7" priority="9">
      <formula>#REF!="X"</formula>
    </cfRule>
  </conditionalFormatting>
  <conditionalFormatting sqref="O12:P12">
    <cfRule type="expression" dxfId="6" priority="10">
      <formula>#REF!="X"</formula>
    </cfRule>
  </conditionalFormatting>
  <conditionalFormatting sqref="P18">
    <cfRule type="expression" dxfId="5" priority="7">
      <formula>#REF!="X"</formula>
    </cfRule>
  </conditionalFormatting>
  <conditionalFormatting sqref="P18">
    <cfRule type="expression" dxfId="4" priority="8">
      <formula>#REF!="X"</formula>
    </cfRule>
  </conditionalFormatting>
  <conditionalFormatting sqref="O14">
    <cfRule type="expression" dxfId="3" priority="3">
      <formula>#REF!="X"</formula>
    </cfRule>
  </conditionalFormatting>
  <conditionalFormatting sqref="O14">
    <cfRule type="expression" dxfId="2" priority="4">
      <formula>#REF!="X"</formula>
    </cfRule>
  </conditionalFormatting>
  <conditionalFormatting sqref="O8">
    <cfRule type="expression" dxfId="1" priority="1">
      <formula>#REF!="X"</formula>
    </cfRule>
  </conditionalFormatting>
  <conditionalFormatting sqref="O8">
    <cfRule type="expression" dxfId="0" priority="2">
      <formula>#REF!="X"</formula>
    </cfRule>
  </conditionalFormatting>
  <dataValidations xWindow="3386" yWindow="1021" count="4">
    <dataValidation type="decimal" allowBlank="1" showInputMessage="1" showErrorMessage="1" errorTitle="ERROR" error="Please enter a value between 500 and 3500." sqref="L13" xr:uid="{E9293F01-5AC1-47AC-9D0F-A915DFBB24F9}">
      <formula1>500</formula1>
      <formula2>3500</formula2>
    </dataValidation>
    <dataValidation type="whole" allowBlank="1" showErrorMessage="1" errorTitle="ERROR" error="Please enter a whole number less than 35." promptTitle="ERROR" prompt="Please enter a whole number less than 35." sqref="L11" xr:uid="{703F7B46-55BB-4B2C-A501-540C62187D89}">
      <formula1>1</formula1>
      <formula2>35</formula2>
    </dataValidation>
    <dataValidation type="decimal" allowBlank="1" showInputMessage="1" showErrorMessage="1" errorTitle="Error" error="Please enter a value between 2 and 110" sqref="L9" xr:uid="{36244D8F-45FA-4EBC-8BBA-BEA8DEB987C7}">
      <formula1>2</formula1>
      <formula2>110</formula2>
    </dataValidation>
    <dataValidation operator="lessThan" allowBlank="1" showInputMessage="1" showErrorMessage="1" errorTitle="Error" error="Only complete A or B" promptTitle="Notice" prompt="Only complete A or B" sqref="X4" xr:uid="{72E2E084-3FBB-42FD-A4E5-E2F3DE183A66}"/>
  </dataValidations>
  <hyperlinks>
    <hyperlink ref="I6" r:id="rId1" display="https://www.vitaflousa.com/products/kquik" xr:uid="{D9033838-CA41-42F9-B2E6-66D572A05CC0}"/>
    <hyperlink ref="O6:Q6" r:id="rId2" display="• US K·Flo product information" xr:uid="{37358F9B-6229-4237-B866-F8051D317735}"/>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EB5CEC0057E5A4198F1ADAB6E42C7B4" ma:contentTypeVersion="24" ma:contentTypeDescription="Create a new document." ma:contentTypeScope="" ma:versionID="b332e00036a32117595cf03586ada545">
  <xsd:schema xmlns:xsd="http://www.w3.org/2001/XMLSchema" xmlns:xs="http://www.w3.org/2001/XMLSchema" xmlns:p="http://schemas.microsoft.com/office/2006/metadata/properties" xmlns:ns2="172ff85d-b16b-43f0-9c2f-b69c375d9565" xmlns:ns3="88b65932-06b5-41e3-a979-2c579cf54732" targetNamespace="http://schemas.microsoft.com/office/2006/metadata/properties" ma:root="true" ma:fieldsID="ed01d58efdf1cc622e0e4e7cb294610a" ns2:_="" ns3:_="">
    <xsd:import namespace="172ff85d-b16b-43f0-9c2f-b69c375d9565"/>
    <xsd:import namespace="88b65932-06b5-41e3-a979-2c579cf54732"/>
    <xsd:element name="properties">
      <xsd:complexType>
        <xsd:sequence>
          <xsd:element name="documentManagement">
            <xsd:complexType>
              <xsd:all>
                <xsd:element ref="ns2:Thumbnail" minOccurs="0"/>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element ref="ns2:MediaServiceAutoKeyPoints" minOccurs="0"/>
                <xsd:element ref="ns2:MediaServiceKeyPoints" minOccurs="0"/>
                <xsd:element ref="ns2:MediaServiceLocation" minOccurs="0"/>
                <xsd:element ref="ns2:Image" minOccurs="0"/>
                <xsd:element ref="ns2:Last_x0020_modified_x0020_by"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2ff85d-b16b-43f0-9c2f-b69c375d9565" elementFormDefault="qualified">
    <xsd:import namespace="http://schemas.microsoft.com/office/2006/documentManagement/types"/>
    <xsd:import namespace="http://schemas.microsoft.com/office/infopath/2007/PartnerControls"/>
    <xsd:element name="Thumbnail" ma:index="2" nillable="true" ma:displayName="Thumbnail" ma:internalName="Thumbnail" ma:readOnly="false">
      <xsd:simpleType>
        <xsd:restriction base="dms:Text">
          <xsd:maxLength value="255"/>
        </xsd:restriction>
      </xsd:simpleType>
    </xsd:element>
    <xsd:element name="MediaServiceMetadata" ma:index="6" nillable="true" ma:displayName="MediaServiceMetadata" ma:hidden="true" ma:internalName="MediaServiceMetadata" ma:readOnly="true">
      <xsd:simpleType>
        <xsd:restriction base="dms:Note"/>
      </xsd:simpleType>
    </xsd:element>
    <xsd:element name="MediaServiceFastMetadata" ma:index="7" nillable="true" ma:displayName="MediaServiceFastMetadata" ma:hidden="true" ma:internalName="MediaServiceFastMetadata" ma:readOnly="true">
      <xsd:simpleType>
        <xsd:restriction base="dms:Note"/>
      </xsd:simpleType>
    </xsd:element>
    <xsd:element name="MediaServiceAutoTags" ma:index="8" nillable="true" ma:displayName="Tags" ma:description="" ma:hidden="true" ma:internalName="MediaServiceAutoTags" ma:readOnly="true">
      <xsd:simpleType>
        <xsd:restriction base="dms:Text"/>
      </xsd:simpleType>
    </xsd:element>
    <xsd:element name="MediaServiceOCR" ma:index="9" nillable="true" ma:displayName="Extracted Text" ma:hidden="true" ma:internalName="MediaServiceOCR"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5" nillable="true" ma:displayName="Length (seconds)" ma:hidden="true" ma:internalName="MediaLengthInSeconds" ma:readOnly="true">
      <xsd:simpleType>
        <xsd:restriction base="dms:Unknow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true">
      <xsd:simpleType>
        <xsd:restriction base="dms:Note"/>
      </xsd:simpleType>
    </xsd:element>
    <xsd:element name="MediaServiceLocation" ma:index="19" nillable="true" ma:displayName="Location" ma:hidden="true" ma:internalName="MediaServiceLocation" ma:readOnly="true">
      <xsd:simpleType>
        <xsd:restriction base="dms:Text"/>
      </xsd:simpleType>
    </xsd:element>
    <xsd:element name="Image" ma:index="22" nillable="true" ma:displayName="Image" ma:internalName="Image">
      <xsd:simpleType>
        <xsd:restriction base="dms:Unknown"/>
      </xsd:simpleType>
    </xsd:element>
    <xsd:element name="Last_x0020_modified_x0020_by" ma:index="23" nillable="true" ma:displayName="Last modified by" ma:list="UserInfo" ma:SharePointGroup="0" ma:internalName="Last_x0020_modified_x0020_by" ma:showField="Modified">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19c9eaa3-14ad-4eea-9d2e-2241b4a3551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8b65932-06b5-41e3-a979-2c579cf54732" elementFormDefault="qualified">
    <xsd:import namespace="http://schemas.microsoft.com/office/2006/documentManagement/types"/>
    <xsd:import namespace="http://schemas.microsoft.com/office/infopath/2007/PartnerControls"/>
    <xsd:element name="SharedWithUsers" ma:index="13"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hidden="true" ma:internalName="SharedWithDetails" ma:readOnly="true">
      <xsd:simpleType>
        <xsd:restriction base="dms:Note"/>
      </xsd:simpleType>
    </xsd:element>
    <xsd:element name="TaxCatchAll" ma:index="26" nillable="true" ma:displayName="Taxonomy Catch All Column" ma:hidden="true" ma:list="{164f693c-38fc-4883-b3bd-8e3dbd32fb14}" ma:internalName="TaxCatchAll" ma:showField="CatchAllData" ma:web="88b65932-06b5-41e3-a979-2c579cf5473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Job number"/>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Image xmlns="172ff85d-b16b-43f0-9c2f-b69c375d9565" xsi:nil="true"/>
    <lcf76f155ced4ddcb4097134ff3c332f xmlns="172ff85d-b16b-43f0-9c2f-b69c375d9565">
      <Terms xmlns="http://schemas.microsoft.com/office/infopath/2007/PartnerControls"/>
    </lcf76f155ced4ddcb4097134ff3c332f>
    <Last_x0020_modified_x0020_by xmlns="172ff85d-b16b-43f0-9c2f-b69c375d9565">
      <UserInfo>
        <DisplayName/>
        <AccountId xsi:nil="true"/>
        <AccountType/>
      </UserInfo>
    </Last_x0020_modified_x0020_by>
    <Thumbnail xmlns="172ff85d-b16b-43f0-9c2f-b69c375d9565" xsi:nil="true"/>
    <TaxCatchAll xmlns="88b65932-06b5-41e3-a979-2c579cf54732" xsi:nil="true"/>
    <SharedWithUsers xmlns="88b65932-06b5-41e3-a979-2c579cf54732">
      <UserInfo>
        <DisplayName>Maria Cunto</DisplayName>
        <AccountId>13</AccountId>
        <AccountType/>
      </UserInfo>
      <UserInfo>
        <DisplayName>Angel Smith</DisplayName>
        <AccountId>19</AccountId>
        <AccountType/>
      </UserInfo>
    </SharedWithUsers>
  </documentManagement>
</p:properties>
</file>

<file path=customXml/itemProps1.xml><?xml version="1.0" encoding="utf-8"?>
<ds:datastoreItem xmlns:ds="http://schemas.openxmlformats.org/officeDocument/2006/customXml" ds:itemID="{17B720B3-98BB-47B4-B956-F8762760C10C}">
  <ds:schemaRefs>
    <ds:schemaRef ds:uri="http://schemas.microsoft.com/sharepoint/v3/contenttype/forms"/>
  </ds:schemaRefs>
</ds:datastoreItem>
</file>

<file path=customXml/itemProps2.xml><?xml version="1.0" encoding="utf-8"?>
<ds:datastoreItem xmlns:ds="http://schemas.openxmlformats.org/officeDocument/2006/customXml" ds:itemID="{F77102E5-CF2D-4CEA-8D55-24CD220905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2ff85d-b16b-43f0-9c2f-b69c375d9565"/>
    <ds:schemaRef ds:uri="88b65932-06b5-41e3-a979-2c579cf547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794C0B7-33F6-4587-8626-23417888A537}">
  <ds:schemaRefs>
    <ds:schemaRef ds:uri="http://schemas.microsoft.com/office/2006/metadata/properties"/>
    <ds:schemaRef ds:uri="http://schemas.microsoft.com/office/infopath/2007/PartnerControls"/>
    <ds:schemaRef ds:uri="172ff85d-b16b-43f0-9c2f-b69c375d9565"/>
    <ds:schemaRef ds:uri="88b65932-06b5-41e3-a979-2c579cf5473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Introduction</vt:lpstr>
      <vt:lpstr>K·Flo calculate DRI by calories</vt:lpstr>
      <vt:lpstr>K·Flo calculate DRI by volume</vt:lpstr>
      <vt:lpstr>K·Quik MCT Calculator</vt:lpstr>
      <vt:lpstr>'K·Flo calculate DRI by calories'!Print_Area</vt:lpstr>
      <vt:lpstr>'K·Flo calculate DRI by volume'!Print_Area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Casey Perno</dc:creator>
  <cp:keywords/>
  <dc:description/>
  <cp:lastModifiedBy>Sarah Scherer</cp:lastModifiedBy>
  <cp:revision/>
  <dcterms:created xsi:type="dcterms:W3CDTF">2015-06-09T18:37:05Z</dcterms:created>
  <dcterms:modified xsi:type="dcterms:W3CDTF">2022-10-21T00:08:27Z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0x0101003EB5CEC0057E5A4198F1ADAB6E42C7B4</vt:lpwstr>
  </property>
  <property fmtid="{D5CDD505-2E9C-101B-9397-08002B2CF9AE}" pid="3" name="_NewReviewCycle">
    <vt:lpwstr/>
  </property>
  <property fmtid="{D5CDD505-2E9C-101B-9397-08002B2CF9AE}" pid="4" name="MSIP_Label_1ada0a2f-b917-4d51-b0d0-d418a10c8b23_Enabled">
    <vt:lpwstr>true</vt:lpwstr>
  </property>
  <property fmtid="{D5CDD505-2E9C-101B-9397-08002B2CF9AE}" pid="5" name="MSIP_Label_1ada0a2f-b917-4d51-b0d0-d418a10c8b23_SetDate">
    <vt:lpwstr>2021-05-25T14:21:36Z</vt:lpwstr>
  </property>
  <property fmtid="{D5CDD505-2E9C-101B-9397-08002B2CF9AE}" pid="6" name="MSIP_Label_1ada0a2f-b917-4d51-b0d0-d418a10c8b23_Method">
    <vt:lpwstr>Standard</vt:lpwstr>
  </property>
  <property fmtid="{D5CDD505-2E9C-101B-9397-08002B2CF9AE}" pid="7" name="MSIP_Label_1ada0a2f-b917-4d51-b0d0-d418a10c8b23_Name">
    <vt:lpwstr>1ada0a2f-b917-4d51-b0d0-d418a10c8b23</vt:lpwstr>
  </property>
  <property fmtid="{D5CDD505-2E9C-101B-9397-08002B2CF9AE}" pid="8" name="MSIP_Label_1ada0a2f-b917-4d51-b0d0-d418a10c8b23_SiteId">
    <vt:lpwstr>12a3af23-a769-4654-847f-958f3d479f4a</vt:lpwstr>
  </property>
  <property fmtid="{D5CDD505-2E9C-101B-9397-08002B2CF9AE}" pid="9" name="MSIP_Label_1ada0a2f-b917-4d51-b0d0-d418a10c8b23_ActionId">
    <vt:lpwstr>a20659fd-47f3-4c86-9635-62e01d062a2f</vt:lpwstr>
  </property>
  <property fmtid="{D5CDD505-2E9C-101B-9397-08002B2CF9AE}" pid="10" name="MSIP_Label_1ada0a2f-b917-4d51-b0d0-d418a10c8b23_ContentBits">
    <vt:lpwstr>0</vt:lpwstr>
  </property>
  <property fmtid="{D5CDD505-2E9C-101B-9397-08002B2CF9AE}" pid="11" name="MediaServiceImageTags">
    <vt:lpwstr/>
  </property>
</Properties>
</file>