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olliemaenicoll/Desktop/DA SHIT/Vitaflo/MCT Calc/"/>
    </mc:Choice>
  </mc:AlternateContent>
  <xr:revisionPtr revIDLastSave="0" documentId="8_{5A762087-0324-D647-B550-8CFB8FAB13A0}" xr6:coauthVersionLast="45" xr6:coauthVersionMax="45" xr10:uidLastSave="{00000000-0000-0000-0000-000000000000}"/>
  <bookViews>
    <workbookView xWindow="10840" yWindow="3720" windowWidth="33220" windowHeight="19880" activeTab="2" xr2:uid="{00000000-000D-0000-FFFF-FFFF00000000}"/>
  </bookViews>
  <sheets>
    <sheet name="User guide" sheetId="3" r:id="rId1"/>
    <sheet name="MCT Calculator" sheetId="1" r:id="rId2"/>
    <sheet name="LIPIstart DRI Calculator" sheetId="5"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9" i="1" l="1"/>
  <c r="P27" i="1" l="1"/>
  <c r="P36" i="1" l="1"/>
  <c r="B36" i="5"/>
  <c r="B43" i="5" l="1"/>
  <c r="B42" i="5"/>
  <c r="B41" i="5"/>
  <c r="B40" i="5"/>
  <c r="B39" i="5"/>
  <c r="B38" i="5"/>
  <c r="B37" i="5"/>
  <c r="B35" i="5"/>
  <c r="B34" i="5"/>
  <c r="B33" i="5"/>
  <c r="B32" i="5"/>
  <c r="B31" i="5"/>
  <c r="B30" i="5"/>
  <c r="B7" i="5"/>
  <c r="B28" i="5"/>
  <c r="B27" i="5"/>
  <c r="B25" i="5"/>
  <c r="B24" i="5"/>
  <c r="B21" i="5"/>
  <c r="B23" i="5"/>
  <c r="B20" i="5"/>
  <c r="B22" i="5"/>
  <c r="B19" i="5"/>
  <c r="B18" i="5"/>
  <c r="B17" i="5"/>
  <c r="B26" i="5"/>
  <c r="B16" i="5"/>
  <c r="B15" i="5"/>
  <c r="B14" i="5"/>
  <c r="B12" i="5"/>
  <c r="B11" i="5"/>
  <c r="B10" i="5"/>
  <c r="B9" i="5"/>
  <c r="B8" i="5"/>
  <c r="P35" i="1" l="1"/>
  <c r="F4" i="1" l="1"/>
  <c r="Q19" i="1" l="1"/>
  <c r="AH43" i="5" l="1"/>
  <c r="AB42" i="5"/>
  <c r="AJ41" i="5"/>
  <c r="AH40" i="5"/>
  <c r="V39" i="5"/>
  <c r="AL38" i="5"/>
  <c r="X37" i="5"/>
  <c r="T37" i="5"/>
  <c r="AB36" i="5"/>
  <c r="AH35" i="5"/>
  <c r="AT34" i="5"/>
  <c r="AR34" i="5"/>
  <c r="AP34" i="5"/>
  <c r="AN34" i="5"/>
  <c r="AL34" i="5"/>
  <c r="AJ34" i="5"/>
  <c r="AH34" i="5"/>
  <c r="AF34" i="5"/>
  <c r="AD34" i="5"/>
  <c r="AB34" i="5"/>
  <c r="Z34" i="5"/>
  <c r="X34" i="5"/>
  <c r="V34" i="5"/>
  <c r="T34" i="5"/>
  <c r="R34" i="5"/>
  <c r="P34" i="5"/>
  <c r="N34" i="5"/>
  <c r="L34" i="5"/>
  <c r="J34" i="5"/>
  <c r="H34" i="5"/>
  <c r="F34" i="5"/>
  <c r="D34" i="5"/>
  <c r="AH33" i="5"/>
  <c r="T31" i="5"/>
  <c r="X30" i="5"/>
  <c r="R27" i="5"/>
  <c r="AR26" i="5"/>
  <c r="AH25" i="5"/>
  <c r="T24" i="5"/>
  <c r="V23" i="5"/>
  <c r="AH22" i="5"/>
  <c r="AT21" i="5"/>
  <c r="AP20" i="5"/>
  <c r="AN19" i="5"/>
  <c r="V18" i="5"/>
  <c r="AN17" i="5"/>
  <c r="AP16" i="5"/>
  <c r="AP15" i="5"/>
  <c r="AH14" i="5"/>
  <c r="AH12" i="5"/>
  <c r="F9" i="5"/>
  <c r="AR8" i="5"/>
  <c r="N29" i="1"/>
  <c r="D26" i="1"/>
  <c r="D24" i="1"/>
  <c r="L23" i="1"/>
  <c r="B21" i="1"/>
  <c r="B20" i="1"/>
  <c r="F12" i="1"/>
  <c r="E9" i="1"/>
  <c r="F22" i="1" l="1"/>
  <c r="Q21" i="1" s="1"/>
  <c r="P32" i="1"/>
  <c r="P39" i="1" s="1"/>
  <c r="AT17" i="5"/>
  <c r="T17" i="5"/>
  <c r="N17" i="5"/>
  <c r="AD17" i="5"/>
  <c r="AJ17" i="5"/>
  <c r="F20" i="5"/>
  <c r="Z17" i="5"/>
  <c r="AP17" i="5"/>
  <c r="AT36" i="5"/>
  <c r="P12" i="5"/>
  <c r="Z33" i="5"/>
  <c r="AF25" i="5"/>
  <c r="AF20" i="5"/>
  <c r="AL33" i="5"/>
  <c r="V36" i="5"/>
  <c r="R20" i="5"/>
  <c r="D17" i="5"/>
  <c r="AJ20" i="5"/>
  <c r="AP25" i="5"/>
  <c r="L20" i="5"/>
  <c r="J17" i="5"/>
  <c r="J42" i="5"/>
  <c r="AN42" i="5"/>
  <c r="F12" i="5"/>
  <c r="D43" i="5"/>
  <c r="F43" i="5"/>
  <c r="H43" i="5"/>
  <c r="L43" i="5"/>
  <c r="AP23" i="5"/>
  <c r="L39" i="5"/>
  <c r="N43" i="5"/>
  <c r="F39" i="5"/>
  <c r="AN30" i="5"/>
  <c r="P43" i="5"/>
  <c r="V43" i="5"/>
  <c r="X43" i="5"/>
  <c r="Z12" i="5"/>
  <c r="V26" i="5"/>
  <c r="AL12" i="5"/>
  <c r="H41" i="5"/>
  <c r="Z43" i="5"/>
  <c r="H15" i="5"/>
  <c r="L15" i="5"/>
  <c r="R15" i="5"/>
  <c r="AJ39" i="5"/>
  <c r="AD15" i="5"/>
  <c r="R24" i="5"/>
  <c r="V31" i="5"/>
  <c r="AP35" i="5"/>
  <c r="V41" i="5"/>
  <c r="AD43" i="5"/>
  <c r="R18" i="5"/>
  <c r="N35" i="5"/>
  <c r="AJ15" i="5"/>
  <c r="N19" i="5"/>
  <c r="AF19" i="5"/>
  <c r="F25" i="5"/>
  <c r="AP19" i="5"/>
  <c r="N25" i="5"/>
  <c r="F33" i="5"/>
  <c r="AF41" i="5"/>
  <c r="AF43" i="5"/>
  <c r="T27" i="5"/>
  <c r="Z38" i="5"/>
  <c r="H30" i="5"/>
  <c r="R30" i="5"/>
  <c r="F35" i="5"/>
  <c r="AN18" i="5"/>
  <c r="AN24" i="5"/>
  <c r="X35" i="5"/>
  <c r="AF35" i="5"/>
  <c r="J16" i="5"/>
  <c r="X25" i="5"/>
  <c r="P33" i="5"/>
  <c r="P36" i="5"/>
  <c r="AP41" i="5"/>
  <c r="AN43" i="5"/>
  <c r="AH8" i="5"/>
  <c r="R14" i="5"/>
  <c r="L21" i="5"/>
  <c r="J22" i="5"/>
  <c r="AF22" i="5"/>
  <c r="J40" i="5"/>
  <c r="V40" i="5"/>
  <c r="AF40" i="5"/>
  <c r="AP40" i="5"/>
  <c r="H8" i="5"/>
  <c r="AL8" i="5"/>
  <c r="H12" i="5"/>
  <c r="T12" i="5"/>
  <c r="AD12" i="5"/>
  <c r="AN12" i="5"/>
  <c r="J14" i="5"/>
  <c r="V14" i="5"/>
  <c r="AN14" i="5"/>
  <c r="J15" i="5"/>
  <c r="AB15" i="5"/>
  <c r="AN15" i="5"/>
  <c r="AB16" i="5"/>
  <c r="F17" i="5"/>
  <c r="P17" i="5"/>
  <c r="AB17" i="5"/>
  <c r="AL17" i="5"/>
  <c r="AR18" i="5"/>
  <c r="P19" i="5"/>
  <c r="AH19" i="5"/>
  <c r="P20" i="5"/>
  <c r="AH20" i="5"/>
  <c r="D21" i="5"/>
  <c r="N21" i="5"/>
  <c r="AB21" i="5"/>
  <c r="AL21" i="5"/>
  <c r="D22" i="5"/>
  <c r="N22" i="5"/>
  <c r="X22" i="5"/>
  <c r="AJ22" i="5"/>
  <c r="AT22" i="5"/>
  <c r="AP24" i="5"/>
  <c r="H25" i="5"/>
  <c r="P25" i="5"/>
  <c r="Z25" i="5"/>
  <c r="AJ25" i="5"/>
  <c r="AR25" i="5"/>
  <c r="AN27" i="5"/>
  <c r="P30" i="5"/>
  <c r="AT30" i="5"/>
  <c r="H33" i="5"/>
  <c r="T33" i="5"/>
  <c r="AD33" i="5"/>
  <c r="AN33" i="5"/>
  <c r="H35" i="5"/>
  <c r="P35" i="5"/>
  <c r="Z35" i="5"/>
  <c r="AJ35" i="5"/>
  <c r="AR35" i="5"/>
  <c r="R36" i="5"/>
  <c r="AH39" i="5"/>
  <c r="D40" i="5"/>
  <c r="N40" i="5"/>
  <c r="X40" i="5"/>
  <c r="AJ40" i="5"/>
  <c r="AT40" i="5"/>
  <c r="J41" i="5"/>
  <c r="X41" i="5"/>
  <c r="AH41" i="5"/>
  <c r="AR41" i="5"/>
  <c r="L42" i="5"/>
  <c r="AP42" i="5"/>
  <c r="AP43" i="5"/>
  <c r="AL14" i="5"/>
  <c r="X21" i="5"/>
  <c r="AJ21" i="5"/>
  <c r="V22" i="5"/>
  <c r="AP22" i="5"/>
  <c r="N8" i="5"/>
  <c r="J12" i="5"/>
  <c r="V12" i="5"/>
  <c r="AF12" i="5"/>
  <c r="AP12" i="5"/>
  <c r="L14" i="5"/>
  <c r="AF14" i="5"/>
  <c r="AP14" i="5"/>
  <c r="AD16" i="5"/>
  <c r="R19" i="5"/>
  <c r="AJ19" i="5"/>
  <c r="F21" i="5"/>
  <c r="R21" i="5"/>
  <c r="AD21" i="5"/>
  <c r="AN21" i="5"/>
  <c r="F22" i="5"/>
  <c r="P22" i="5"/>
  <c r="Z22" i="5"/>
  <c r="AL22" i="5"/>
  <c r="J25" i="5"/>
  <c r="T25" i="5"/>
  <c r="AB25" i="5"/>
  <c r="AL25" i="5"/>
  <c r="AT25" i="5"/>
  <c r="AP27" i="5"/>
  <c r="J33" i="5"/>
  <c r="V33" i="5"/>
  <c r="AF33" i="5"/>
  <c r="AP33" i="5"/>
  <c r="J35" i="5"/>
  <c r="T35" i="5"/>
  <c r="AB35" i="5"/>
  <c r="AL35" i="5"/>
  <c r="AT35" i="5"/>
  <c r="F40" i="5"/>
  <c r="P40" i="5"/>
  <c r="Z40" i="5"/>
  <c r="AL40" i="5"/>
  <c r="L41" i="5"/>
  <c r="Z41" i="5"/>
  <c r="AL41" i="5"/>
  <c r="R42" i="5"/>
  <c r="AR42" i="5"/>
  <c r="AJ43" i="5"/>
  <c r="AR43" i="5"/>
  <c r="P8" i="5"/>
  <c r="D9" i="5"/>
  <c r="D12" i="5"/>
  <c r="N12" i="5"/>
  <c r="X12" i="5"/>
  <c r="AJ12" i="5"/>
  <c r="AT12" i="5"/>
  <c r="P14" i="5"/>
  <c r="N15" i="5"/>
  <c r="AH15" i="5"/>
  <c r="H16" i="5"/>
  <c r="L17" i="5"/>
  <c r="V17" i="5"/>
  <c r="AF17" i="5"/>
  <c r="AR17" i="5"/>
  <c r="J19" i="5"/>
  <c r="T19" i="5"/>
  <c r="J20" i="5"/>
  <c r="AB20" i="5"/>
  <c r="AL20" i="5"/>
  <c r="H21" i="5"/>
  <c r="T21" i="5"/>
  <c r="AH21" i="5"/>
  <c r="H22" i="5"/>
  <c r="T22" i="5"/>
  <c r="AD22" i="5"/>
  <c r="AN22" i="5"/>
  <c r="D25" i="5"/>
  <c r="L25" i="5"/>
  <c r="V25" i="5"/>
  <c r="AD25" i="5"/>
  <c r="AN25" i="5"/>
  <c r="T30" i="5"/>
  <c r="D33" i="5"/>
  <c r="N33" i="5"/>
  <c r="X33" i="5"/>
  <c r="AJ33" i="5"/>
  <c r="AT33" i="5"/>
  <c r="D35" i="5"/>
  <c r="L35" i="5"/>
  <c r="V35" i="5"/>
  <c r="AD35" i="5"/>
  <c r="AN35" i="5"/>
  <c r="AR36" i="5"/>
  <c r="H39" i="5"/>
  <c r="AL39" i="5"/>
  <c r="H40" i="5"/>
  <c r="T40" i="5"/>
  <c r="AD40" i="5"/>
  <c r="AN40" i="5"/>
  <c r="F41" i="5"/>
  <c r="P41" i="5"/>
  <c r="AB41" i="5"/>
  <c r="AN41" i="5"/>
  <c r="H42" i="5"/>
  <c r="X42" i="5"/>
  <c r="J43" i="5"/>
  <c r="T43" i="5"/>
  <c r="AB43" i="5"/>
  <c r="AL43" i="5"/>
  <c r="AT43" i="5"/>
  <c r="AF32" i="5"/>
  <c r="P32" i="5"/>
  <c r="AT32" i="5"/>
  <c r="AD32" i="5"/>
  <c r="N32" i="5"/>
  <c r="AP32" i="5"/>
  <c r="Z32" i="5"/>
  <c r="J32" i="5"/>
  <c r="AJ23" i="5"/>
  <c r="T23" i="5"/>
  <c r="D23" i="5"/>
  <c r="AT23" i="5"/>
  <c r="AD23" i="5"/>
  <c r="N23" i="5"/>
  <c r="X23" i="5"/>
  <c r="AR23" i="5"/>
  <c r="AP26" i="5"/>
  <c r="Z26" i="5"/>
  <c r="J26" i="5"/>
  <c r="AJ26" i="5"/>
  <c r="T26" i="5"/>
  <c r="D26" i="5"/>
  <c r="X26" i="5"/>
  <c r="AT26" i="5"/>
  <c r="D32" i="5"/>
  <c r="AB32" i="5"/>
  <c r="D38" i="5"/>
  <c r="AF38" i="5"/>
  <c r="R8" i="5"/>
  <c r="AN8" i="5"/>
  <c r="L16" i="5"/>
  <c r="AH16" i="5"/>
  <c r="AP18" i="5"/>
  <c r="Z18" i="5"/>
  <c r="J18" i="5"/>
  <c r="AJ18" i="5"/>
  <c r="T18" i="5"/>
  <c r="D18" i="5"/>
  <c r="X18" i="5"/>
  <c r="AT18" i="5"/>
  <c r="F23" i="5"/>
  <c r="Z23" i="5"/>
  <c r="AL24" i="5"/>
  <c r="V24" i="5"/>
  <c r="F24" i="5"/>
  <c r="AF24" i="5"/>
  <c r="P24" i="5"/>
  <c r="X24" i="5"/>
  <c r="AR24" i="5"/>
  <c r="F26" i="5"/>
  <c r="AB26" i="5"/>
  <c r="AR27" i="5"/>
  <c r="AB27" i="5"/>
  <c r="L27" i="5"/>
  <c r="AL27" i="5"/>
  <c r="V27" i="5"/>
  <c r="F27" i="5"/>
  <c r="X27" i="5"/>
  <c r="AT27" i="5"/>
  <c r="AT31" i="5"/>
  <c r="AD31" i="5"/>
  <c r="N31" i="5"/>
  <c r="AR31" i="5"/>
  <c r="AB31" i="5"/>
  <c r="L31" i="5"/>
  <c r="AN31" i="5"/>
  <c r="X31" i="5"/>
  <c r="H31" i="5"/>
  <c r="Z31" i="5"/>
  <c r="F32" i="5"/>
  <c r="AH32" i="5"/>
  <c r="AR37" i="5"/>
  <c r="AB37" i="5"/>
  <c r="L37" i="5"/>
  <c r="AP37" i="5"/>
  <c r="Z37" i="5"/>
  <c r="J37" i="5"/>
  <c r="AL37" i="5"/>
  <c r="V37" i="5"/>
  <c r="F37" i="5"/>
  <c r="AD37" i="5"/>
  <c r="F38" i="5"/>
  <c r="AH38" i="5"/>
  <c r="V8" i="5"/>
  <c r="AJ14" i="5"/>
  <c r="T14" i="5"/>
  <c r="D14" i="5"/>
  <c r="AT14" i="5"/>
  <c r="AD14" i="5"/>
  <c r="N14" i="5"/>
  <c r="X14" i="5"/>
  <c r="AR14" i="5"/>
  <c r="T15" i="5"/>
  <c r="N16" i="5"/>
  <c r="AJ16" i="5"/>
  <c r="F18" i="5"/>
  <c r="AB18" i="5"/>
  <c r="AR19" i="5"/>
  <c r="AB19" i="5"/>
  <c r="L19" i="5"/>
  <c r="AL19" i="5"/>
  <c r="V19" i="5"/>
  <c r="F19" i="5"/>
  <c r="X19" i="5"/>
  <c r="AT19" i="5"/>
  <c r="T20" i="5"/>
  <c r="H23" i="5"/>
  <c r="AB23" i="5"/>
  <c r="D24" i="5"/>
  <c r="Z24" i="5"/>
  <c r="AT24" i="5"/>
  <c r="H26" i="5"/>
  <c r="AD26" i="5"/>
  <c r="D27" i="5"/>
  <c r="Z27" i="5"/>
  <c r="D31" i="5"/>
  <c r="AF31" i="5"/>
  <c r="H32" i="5"/>
  <c r="AJ32" i="5"/>
  <c r="D37" i="5"/>
  <c r="AF37" i="5"/>
  <c r="J38" i="5"/>
  <c r="AJ38" i="5"/>
  <c r="R39" i="5"/>
  <c r="AN39" i="5"/>
  <c r="X32" i="5"/>
  <c r="AP8" i="5"/>
  <c r="Z8" i="5"/>
  <c r="J8" i="5"/>
  <c r="AJ8" i="5"/>
  <c r="T8" i="5"/>
  <c r="D8" i="5"/>
  <c r="X8" i="5"/>
  <c r="AT8" i="5"/>
  <c r="F14" i="5"/>
  <c r="Z14" i="5"/>
  <c r="AL15" i="5"/>
  <c r="V15" i="5"/>
  <c r="F15" i="5"/>
  <c r="AF15" i="5"/>
  <c r="P15" i="5"/>
  <c r="X15" i="5"/>
  <c r="AR15" i="5"/>
  <c r="R16" i="5"/>
  <c r="AN16" i="5"/>
  <c r="H18" i="5"/>
  <c r="AD18" i="5"/>
  <c r="D19" i="5"/>
  <c r="Z19" i="5"/>
  <c r="AT20" i="5"/>
  <c r="AD20" i="5"/>
  <c r="N20" i="5"/>
  <c r="AN20" i="5"/>
  <c r="X20" i="5"/>
  <c r="H20" i="5"/>
  <c r="V20" i="5"/>
  <c r="AR20" i="5"/>
  <c r="J23" i="5"/>
  <c r="AF23" i="5"/>
  <c r="H24" i="5"/>
  <c r="AB24" i="5"/>
  <c r="L26" i="5"/>
  <c r="AF26" i="5"/>
  <c r="H27" i="5"/>
  <c r="AD27" i="5"/>
  <c r="AR30" i="5"/>
  <c r="AB30" i="5"/>
  <c r="L30" i="5"/>
  <c r="Z30" i="5"/>
  <c r="J30" i="5"/>
  <c r="AP30" i="5"/>
  <c r="AL30" i="5"/>
  <c r="V30" i="5"/>
  <c r="F30" i="5"/>
  <c r="AD30" i="5"/>
  <c r="F31" i="5"/>
  <c r="AH31" i="5"/>
  <c r="L32" i="5"/>
  <c r="AL32" i="5"/>
  <c r="AP36" i="5"/>
  <c r="Z36" i="5"/>
  <c r="J36" i="5"/>
  <c r="AN36" i="5"/>
  <c r="X36" i="5"/>
  <c r="H36" i="5"/>
  <c r="AJ36" i="5"/>
  <c r="T36" i="5"/>
  <c r="D36" i="5"/>
  <c r="AD36" i="5"/>
  <c r="H37" i="5"/>
  <c r="AH37" i="5"/>
  <c r="P38" i="5"/>
  <c r="T39" i="5"/>
  <c r="AR39" i="5"/>
  <c r="AT38" i="5"/>
  <c r="AD38" i="5"/>
  <c r="N38" i="5"/>
  <c r="AB38" i="5"/>
  <c r="AR38" i="5"/>
  <c r="L38" i="5"/>
  <c r="AN38" i="5"/>
  <c r="X38" i="5"/>
  <c r="H38" i="5"/>
  <c r="F8" i="5"/>
  <c r="AB8" i="5"/>
  <c r="H14" i="5"/>
  <c r="AB14" i="5"/>
  <c r="D15" i="5"/>
  <c r="Z15" i="5"/>
  <c r="AT15" i="5"/>
  <c r="T16" i="5"/>
  <c r="L18" i="5"/>
  <c r="AF18" i="5"/>
  <c r="H19" i="5"/>
  <c r="AD19" i="5"/>
  <c r="D20" i="5"/>
  <c r="Z20" i="5"/>
  <c r="AF21" i="5"/>
  <c r="P21" i="5"/>
  <c r="AP21" i="5"/>
  <c r="Z21" i="5"/>
  <c r="J21" i="5"/>
  <c r="V21" i="5"/>
  <c r="AR21" i="5"/>
  <c r="L23" i="5"/>
  <c r="AH23" i="5"/>
  <c r="J24" i="5"/>
  <c r="AD24" i="5"/>
  <c r="N26" i="5"/>
  <c r="AH26" i="5"/>
  <c r="J27" i="5"/>
  <c r="AF27" i="5"/>
  <c r="D30" i="5"/>
  <c r="AF30" i="5"/>
  <c r="J31" i="5"/>
  <c r="AJ31" i="5"/>
  <c r="R32" i="5"/>
  <c r="AN32" i="5"/>
  <c r="F36" i="5"/>
  <c r="AF36" i="5"/>
  <c r="N37" i="5"/>
  <c r="AJ37" i="5"/>
  <c r="R38" i="5"/>
  <c r="AP38" i="5"/>
  <c r="Z42" i="5"/>
  <c r="AL16" i="5"/>
  <c r="V16" i="5"/>
  <c r="F16" i="5"/>
  <c r="AF16" i="5"/>
  <c r="P16" i="5"/>
  <c r="X16" i="5"/>
  <c r="AR16" i="5"/>
  <c r="N18" i="5"/>
  <c r="AH18" i="5"/>
  <c r="P23" i="5"/>
  <c r="AL23" i="5"/>
  <c r="L24" i="5"/>
  <c r="AH24" i="5"/>
  <c r="P26" i="5"/>
  <c r="AL26" i="5"/>
  <c r="N27" i="5"/>
  <c r="AH27" i="5"/>
  <c r="AH30" i="5"/>
  <c r="P31" i="5"/>
  <c r="AL31" i="5"/>
  <c r="T32" i="5"/>
  <c r="AR32" i="5"/>
  <c r="L36" i="5"/>
  <c r="AH36" i="5"/>
  <c r="P37" i="5"/>
  <c r="AN37" i="5"/>
  <c r="T38" i="5"/>
  <c r="AF39" i="5"/>
  <c r="P39" i="5"/>
  <c r="AT39" i="5"/>
  <c r="AD39" i="5"/>
  <c r="N39" i="5"/>
  <c r="AP39" i="5"/>
  <c r="Z39" i="5"/>
  <c r="J39" i="5"/>
  <c r="X39" i="5"/>
  <c r="AD8" i="5"/>
  <c r="L8" i="5"/>
  <c r="AF8" i="5"/>
  <c r="D16" i="5"/>
  <c r="Z16" i="5"/>
  <c r="AT16" i="5"/>
  <c r="P18" i="5"/>
  <c r="AL18" i="5"/>
  <c r="R23" i="5"/>
  <c r="AN23" i="5"/>
  <c r="N24" i="5"/>
  <c r="AJ24" i="5"/>
  <c r="R26" i="5"/>
  <c r="AN26" i="5"/>
  <c r="P27" i="5"/>
  <c r="AJ27" i="5"/>
  <c r="N30" i="5"/>
  <c r="AJ30" i="5"/>
  <c r="R31" i="5"/>
  <c r="AP31" i="5"/>
  <c r="V32" i="5"/>
  <c r="N36" i="5"/>
  <c r="AL36" i="5"/>
  <c r="R37" i="5"/>
  <c r="AT37" i="5"/>
  <c r="V38" i="5"/>
  <c r="D39" i="5"/>
  <c r="AB39" i="5"/>
  <c r="AL42" i="5"/>
  <c r="V42" i="5"/>
  <c r="F42" i="5"/>
  <c r="AJ42" i="5"/>
  <c r="T42" i="5"/>
  <c r="D42" i="5"/>
  <c r="AF42" i="5"/>
  <c r="P42" i="5"/>
  <c r="AT42" i="5"/>
  <c r="AD42" i="5"/>
  <c r="N42" i="5"/>
  <c r="AH42" i="5"/>
  <c r="L12" i="5"/>
  <c r="AB12" i="5"/>
  <c r="AR12" i="5"/>
  <c r="R17" i="5"/>
  <c r="AH17" i="5"/>
  <c r="L22" i="5"/>
  <c r="AB22" i="5"/>
  <c r="AR22" i="5"/>
  <c r="R25" i="5"/>
  <c r="L33" i="5"/>
  <c r="AB33" i="5"/>
  <c r="AR33" i="5"/>
  <c r="R35" i="5"/>
  <c r="L40" i="5"/>
  <c r="AB40" i="5"/>
  <c r="AR40" i="5"/>
  <c r="N41" i="5"/>
  <c r="AD41" i="5"/>
  <c r="AT41" i="5"/>
  <c r="R43" i="5"/>
  <c r="R41" i="5"/>
  <c r="R12" i="5"/>
  <c r="H17" i="5"/>
  <c r="X17" i="5"/>
  <c r="R22" i="5"/>
  <c r="R33" i="5"/>
  <c r="R40" i="5"/>
  <c r="D41" i="5"/>
  <c r="T41" i="5"/>
  <c r="J21" i="1"/>
  <c r="J19" i="1"/>
  <c r="J24" i="1" s="1"/>
  <c r="P28" i="1"/>
  <c r="F23" i="1" l="1"/>
  <c r="F28" i="1"/>
  <c r="F26" i="1"/>
  <c r="F24" i="1" s="1"/>
  <c r="P37" i="1"/>
  <c r="P38" i="1"/>
  <c r="P33" i="1"/>
</calcChain>
</file>

<file path=xl/sharedStrings.xml><?xml version="1.0" encoding="utf-8"?>
<sst xmlns="http://schemas.openxmlformats.org/spreadsheetml/2006/main" count="293" uniqueCount="216">
  <si>
    <t>Required MCT intake (g/d)</t>
  </si>
  <si>
    <t>Use only MCTprocal to provide MCT</t>
  </si>
  <si>
    <t>AND</t>
  </si>
  <si>
    <t>kcal/fl oz</t>
  </si>
  <si>
    <t>kcal /fl oz</t>
  </si>
  <si>
    <t>ml</t>
  </si>
  <si>
    <t>fl oz</t>
  </si>
  <si>
    <t>g</t>
  </si>
  <si>
    <t>kcal</t>
  </si>
  <si>
    <t xml:space="preserve">Amount of MCTprocal per day </t>
  </si>
  <si>
    <t xml:space="preserve">Volume of water to be added </t>
  </si>
  <si>
    <t>Amount of MCTprocal required</t>
  </si>
  <si>
    <t>Energy provided by MCTprocal</t>
  </si>
  <si>
    <t>%</t>
  </si>
  <si>
    <t>kcal/d</t>
  </si>
  <si>
    <t xml:space="preserve">Required MCT intake </t>
  </si>
  <si>
    <t>Required dilution (enter only 1 value)</t>
  </si>
  <si>
    <t>(Std =20)</t>
  </si>
  <si>
    <t>(Std = 20)</t>
  </si>
  <si>
    <t>Scoops</t>
  </si>
  <si>
    <t>Step 1</t>
  </si>
  <si>
    <t>Step 2 (OPTIONAL)</t>
  </si>
  <si>
    <t xml:space="preserve">Step 3 </t>
  </si>
  <si>
    <t>The overall nutritional adequacy of a patient's diet is not monitored by this calculator. This remains the responsibility of the prescribing clinician and should be regularly monitored.</t>
  </si>
  <si>
    <t xml:space="preserve"> A</t>
  </si>
  <si>
    <t xml:space="preserve"> B</t>
  </si>
  <si>
    <t xml:space="preserve"> C</t>
  </si>
  <si>
    <t xml:space="preserve"> D</t>
  </si>
  <si>
    <t xml:space="preserve"> E</t>
  </si>
  <si>
    <t xml:space="preserve"> F</t>
  </si>
  <si>
    <t xml:space="preserve"> G</t>
  </si>
  <si>
    <t>Complete either section F or G</t>
  </si>
  <si>
    <r>
      <t xml:space="preserve">STEP 2: Select </t>
    </r>
    <r>
      <rPr>
        <b/>
        <i/>
        <sz val="13"/>
        <color theme="0"/>
        <rFont val="Calibri"/>
        <family val="2"/>
        <scheme val="minor"/>
      </rPr>
      <t>(using an X)</t>
    </r>
    <r>
      <rPr>
        <b/>
        <sz val="13"/>
        <color theme="0"/>
        <rFont val="Calibri"/>
        <family val="2"/>
        <scheme val="minor"/>
      </rPr>
      <t xml:space="preserve"> one of C, D or E </t>
    </r>
    <r>
      <rPr>
        <b/>
        <sz val="13"/>
        <color rgb="FFFF0000"/>
        <rFont val="Calibri (Body)"/>
      </rPr>
      <t>or</t>
    </r>
    <r>
      <rPr>
        <b/>
        <sz val="13"/>
        <color theme="0"/>
        <rFont val="Calibri"/>
        <family val="2"/>
        <scheme val="minor"/>
      </rPr>
      <t xml:space="preserve"> leave blank to view all</t>
    </r>
  </si>
  <si>
    <r>
      <t xml:space="preserve">STEP 1: Complete either A </t>
    </r>
    <r>
      <rPr>
        <b/>
        <sz val="13"/>
        <color rgb="FFFF0000"/>
        <rFont val="Calibri (Body)"/>
      </rPr>
      <t>or</t>
    </r>
    <r>
      <rPr>
        <b/>
        <sz val="13"/>
        <color theme="0"/>
        <rFont val="Calibri"/>
        <family val="2"/>
        <scheme val="minor"/>
      </rPr>
      <t xml:space="preserve"> B</t>
    </r>
  </si>
  <si>
    <t>DRI
0-6 months*</t>
  </si>
  <si>
    <t>% DRI
0-6
months*</t>
  </si>
  <si>
    <t>DRI
7-12 months*</t>
  </si>
  <si>
    <t>% DRI
7-12
months*</t>
  </si>
  <si>
    <t>DRI
1-3 years</t>
  </si>
  <si>
    <t>% DRI
1-3
 years</t>
  </si>
  <si>
    <t>DRI 
4-8 years</t>
  </si>
  <si>
    <t>% DRI
4-8
 years</t>
  </si>
  <si>
    <t>DRI 
9-13 years
(M)</t>
  </si>
  <si>
    <t>% DRI
9-13 years
(M)</t>
  </si>
  <si>
    <t>DRI 
9-13 years
(F)</t>
  </si>
  <si>
    <t>% DRI
9-13 years
(F)</t>
  </si>
  <si>
    <t>DRI
14-18 years
(M)</t>
  </si>
  <si>
    <t>% DRI
14-18 years
(M)</t>
  </si>
  <si>
    <t>DRI
14-18 years (F)</t>
  </si>
  <si>
    <t>% DRI
14-18 years
(F)</t>
  </si>
  <si>
    <t>DRI
&lt;19 years
Pregnancy</t>
  </si>
  <si>
    <t>% DRI
&lt;19 years
Pregnancy</t>
  </si>
  <si>
    <t>DRI
&lt;19 years
Lactation</t>
  </si>
  <si>
    <t>% DRI
&lt;19 years
Lactation</t>
  </si>
  <si>
    <t>DRI
19-30 years
(M)</t>
  </si>
  <si>
    <t>% DRI
19-30 years
(M)</t>
  </si>
  <si>
    <t>DRI
19-30 years
(F)</t>
  </si>
  <si>
    <t>% DRI
19-30 years
(F)</t>
  </si>
  <si>
    <t>DRI
19-30 years
Pregnancy</t>
  </si>
  <si>
    <t>% DRI
19-30 years
Pregnancy</t>
  </si>
  <si>
    <t>DRI
19-30 years
Lactation</t>
  </si>
  <si>
    <t>% DRI
19-30 years
Lactation</t>
  </si>
  <si>
    <t>DRI
31-50 years
(M)</t>
  </si>
  <si>
    <t>% DRI
31-50 years
(M)</t>
  </si>
  <si>
    <t>DRI
31-50 years
(F)</t>
  </si>
  <si>
    <t>% DRI
31-50 years
(F)</t>
  </si>
  <si>
    <t>DRI 
31-50 years
Pregnancy</t>
  </si>
  <si>
    <t>% DRI
31-50 years
Pregnancy</t>
  </si>
  <si>
    <t>DRI
31-50 years
Lactation</t>
  </si>
  <si>
    <t>% DRI
31-50 years
Lactation</t>
  </si>
  <si>
    <t>DRI
51-70 years
(M)</t>
  </si>
  <si>
    <t>% DRI
51-70 years
(M)</t>
  </si>
  <si>
    <t>DRI
51-70 years
(F)</t>
  </si>
  <si>
    <t>% DRI
51-70 years
(F)</t>
  </si>
  <si>
    <t>DRI
&gt;70 years
(M)</t>
  </si>
  <si>
    <t>% DRI
&gt;70 years
(M)</t>
  </si>
  <si>
    <t>DRI
&gt;70 years
(F)</t>
  </si>
  <si>
    <t>% DRI
&gt;70 years
(F)</t>
  </si>
  <si>
    <t>Product, g</t>
  </si>
  <si>
    <t>Fat, g</t>
  </si>
  <si>
    <t>Carbohydrate, g</t>
  </si>
  <si>
    <t>VITAMINS</t>
  </si>
  <si>
    <t>DRI 0-6 months*</t>
  </si>
  <si>
    <t>%DRI 0-6 months*</t>
  </si>
  <si>
    <t>DRI 7-12 months*</t>
  </si>
  <si>
    <t>%DRI     7-12 months*</t>
  </si>
  <si>
    <t>DRI 1-3 year old</t>
  </si>
  <si>
    <t>% DRI 1-3 year old</t>
  </si>
  <si>
    <t>DRI 4-8 year old</t>
  </si>
  <si>
    <t>% DRI 4-8 year old</t>
  </si>
  <si>
    <t>DRI 9-13        year old (M)</t>
  </si>
  <si>
    <t>% DRI 9-13 year old (M)</t>
  </si>
  <si>
    <t>DRI 9-13 year old (F)</t>
  </si>
  <si>
    <t>% DRI 9-13 year old (F)</t>
  </si>
  <si>
    <t>DRI  14-18 yo (M)</t>
  </si>
  <si>
    <t>% DRI  14-18 yo (M)</t>
  </si>
  <si>
    <t>DRI  14-18 yo (F)</t>
  </si>
  <si>
    <t>% DRI  14-18 yo (F)</t>
  </si>
  <si>
    <t>DRI  &lt;19 yo Pregnant</t>
  </si>
  <si>
    <t>% DRI  &lt;19 yo Pregnant</t>
  </si>
  <si>
    <t>DRI  &lt;19 yo Lactation</t>
  </si>
  <si>
    <t>% DRI  &lt;19 yo Lactation</t>
  </si>
  <si>
    <t>DRI  19-30 yo (M)</t>
  </si>
  <si>
    <t>% DRI  19-30 yo (M)</t>
  </si>
  <si>
    <t>DRI  19-30 yo (F)</t>
  </si>
  <si>
    <t>% DRI  19-30 yo (F)</t>
  </si>
  <si>
    <t>DRI  19-30 yo Pregnant</t>
  </si>
  <si>
    <t>% DRI  19-30 yo Pregnant</t>
  </si>
  <si>
    <t>DRI  19-30 yo Lactation</t>
  </si>
  <si>
    <t>% DRI  19-30 yo Lactation</t>
  </si>
  <si>
    <t>DRI  31-50 yo (M)</t>
  </si>
  <si>
    <t>% DRI  31-50 yo (M)</t>
  </si>
  <si>
    <t>DRI  31-50 yo (F)</t>
  </si>
  <si>
    <t>% DRI  31-50 yo (F)</t>
  </si>
  <si>
    <t>DRI  31-50 yo Pregnant</t>
  </si>
  <si>
    <t>% DRI  31-50 yo Pregnant</t>
  </si>
  <si>
    <t>DRI  31-50 yo Lactation</t>
  </si>
  <si>
    <t>% DRI 31-50 yo Lactation</t>
  </si>
  <si>
    <t>DRI  51-70 yo (M)</t>
  </si>
  <si>
    <t>% DRI 51-70 yo (M)</t>
  </si>
  <si>
    <t>DRI  51-70 yo (F)</t>
  </si>
  <si>
    <t>% DRI  51-70 yo (F)</t>
  </si>
  <si>
    <t>DRI  &gt;70 yo (M)</t>
  </si>
  <si>
    <t>% DRI &gt;70 yo (M)</t>
  </si>
  <si>
    <t>DRI  &gt;70 yo (F)</t>
  </si>
  <si>
    <t>% DRI  &gt;70 yo (F)</t>
  </si>
  <si>
    <t>Vit E, mg α-TE</t>
  </si>
  <si>
    <t>Vit C, mg</t>
  </si>
  <si>
    <t>Choline, mg</t>
  </si>
  <si>
    <t>Inositol, mg</t>
  </si>
  <si>
    <t>N/A</t>
  </si>
  <si>
    <t xml:space="preserve">MINERALS </t>
  </si>
  <si>
    <t>%DRI 7-12 months*</t>
  </si>
  <si>
    <t>DRI 31-50 yo Pregnant</t>
  </si>
  <si>
    <t>% DRI 31-50 yo Pregnant</t>
  </si>
  <si>
    <t>% DRI  31-50 yo Lactation</t>
  </si>
  <si>
    <t>Calcium, mg</t>
  </si>
  <si>
    <t>Phosphorus, mg</t>
  </si>
  <si>
    <t>Magnesium, mg</t>
  </si>
  <si>
    <t>Iron, mg</t>
  </si>
  <si>
    <t>Zinc, mg</t>
  </si>
  <si>
    <t>Manganese, mg</t>
  </si>
  <si>
    <t>Sodium, mg</t>
  </si>
  <si>
    <t>Potassium, mg</t>
  </si>
  <si>
    <t>Chloride, mg</t>
  </si>
  <si>
    <t>g/day</t>
  </si>
  <si>
    <t>Target % calorie from MCT</t>
  </si>
  <si>
    <t xml:space="preserve">Target calorie intake </t>
  </si>
  <si>
    <t>Required calorie density</t>
  </si>
  <si>
    <t>Packet</t>
  </si>
  <si>
    <t>Packets</t>
  </si>
  <si>
    <t xml:space="preserve">To support gastro-intestinal tolerance, MCT should be gradually introduced into a patient's diet. </t>
  </si>
  <si>
    <t>The calculator uses a calorie value of 9 kcal/g for MCT.</t>
  </si>
  <si>
    <t>kcal /ml</t>
  </si>
  <si>
    <t>kcal/ml</t>
  </si>
  <si>
    <t>(Std = 0.7)</t>
  </si>
  <si>
    <r>
      <rPr>
        <b/>
        <sz val="13"/>
        <color rgb="FF201547"/>
        <rFont val="Calibri (Body)"/>
      </rPr>
      <t>STEP 3b:</t>
    </r>
    <r>
      <rPr>
        <b/>
        <sz val="13"/>
        <color rgb="FF201547"/>
        <rFont val="Calibri"/>
        <family val="2"/>
        <scheme val="minor"/>
      </rPr>
      <t xml:space="preserve"> </t>
    </r>
    <r>
      <rPr>
        <b/>
        <sz val="13"/>
        <color rgb="FF201547"/>
        <rFont val="Calibri (Body)"/>
      </rPr>
      <t>Provide MCT using only MCTprocal</t>
    </r>
  </si>
  <si>
    <t>Calories from MCTprocal</t>
  </si>
  <si>
    <t>Combined calories</t>
  </si>
  <si>
    <t xml:space="preserve">          kcal</t>
  </si>
  <si>
    <t xml:space="preserve">             g</t>
  </si>
  <si>
    <t>MCT from MCTprocal</t>
  </si>
  <si>
    <r>
      <t xml:space="preserve">Enter the patient's MCT requirement, using </t>
    </r>
    <r>
      <rPr>
        <b/>
        <sz val="11"/>
        <color rgb="FF201547"/>
        <rFont val="Calibri"/>
        <family val="2"/>
        <scheme val="minor"/>
      </rPr>
      <t>either option A or option B</t>
    </r>
    <r>
      <rPr>
        <sz val="11"/>
        <color rgb="FF201547"/>
        <rFont val="Calibri"/>
        <family val="2"/>
        <scheme val="minor"/>
      </rPr>
      <t>. Filling in both options will trigger an error message.</t>
    </r>
  </si>
  <si>
    <r>
      <rPr>
        <b/>
        <sz val="11"/>
        <color rgb="FF201547"/>
        <rFont val="Calibri"/>
        <family val="2"/>
        <scheme val="minor"/>
      </rPr>
      <t>If you choose option A,</t>
    </r>
    <r>
      <rPr>
        <sz val="11"/>
        <color rgb="FF201547"/>
        <rFont val="Calibri"/>
        <family val="2"/>
        <scheme val="minor"/>
      </rPr>
      <t xml:space="preserve"> enter the '</t>
    </r>
    <r>
      <rPr>
        <b/>
        <sz val="11"/>
        <color rgb="FF201547"/>
        <rFont val="Calibri"/>
        <family val="2"/>
        <scheme val="minor"/>
      </rPr>
      <t>Required MCT intake</t>
    </r>
    <r>
      <rPr>
        <sz val="11"/>
        <color rgb="FF201547"/>
        <rFont val="Calibri"/>
        <family val="2"/>
        <scheme val="minor"/>
      </rPr>
      <t>' in g/d. This is the amount of MCT that you want your patient to consume on a daily basis.</t>
    </r>
  </si>
  <si>
    <r>
      <rPr>
        <b/>
        <sz val="11"/>
        <color rgb="FF201547"/>
        <rFont val="Calibri"/>
        <family val="2"/>
        <scheme val="minor"/>
      </rPr>
      <t xml:space="preserve">If you choose option B, </t>
    </r>
    <r>
      <rPr>
        <sz val="11"/>
        <color rgb="FF201547"/>
        <rFont val="Calibri"/>
        <family val="2"/>
        <scheme val="minor"/>
      </rPr>
      <t xml:space="preserve">you need to enter two values: </t>
    </r>
  </si>
  <si>
    <r>
      <t>2. '</t>
    </r>
    <r>
      <rPr>
        <b/>
        <sz val="11"/>
        <color rgb="FF201547"/>
        <rFont val="Calibri"/>
        <family val="2"/>
        <scheme val="minor"/>
      </rPr>
      <t>Target energy intake</t>
    </r>
    <r>
      <rPr>
        <sz val="11"/>
        <color rgb="FF201547"/>
        <rFont val="Calibri"/>
        <family val="2"/>
        <scheme val="minor"/>
      </rPr>
      <t xml:space="preserve">' in kcal/day. What is the patient's estimated energy requirement? </t>
    </r>
  </si>
  <si>
    <t>Once you have entered both values into section B, the calculator will generate the patient's required MCT intake in g/d.</t>
  </si>
  <si>
    <t>For ALL options, the calculator will tell you how many calories your product choices will contribute to the diet.</t>
  </si>
  <si>
    <r>
      <t>1. '</t>
    </r>
    <r>
      <rPr>
        <b/>
        <sz val="11"/>
        <color rgb="FF201547"/>
        <rFont val="Calibri"/>
        <family val="2"/>
        <scheme val="minor"/>
      </rPr>
      <t>Target % energy from MCT</t>
    </r>
    <r>
      <rPr>
        <sz val="11"/>
        <color rgb="FF201547"/>
        <rFont val="Calibri"/>
        <family val="2"/>
        <scheme val="minor"/>
      </rPr>
      <t xml:space="preserve">'. What percentage of the patient's OVERALL energy intake do you want to be consumed as MCT? </t>
    </r>
  </si>
  <si>
    <t xml:space="preserve">   as LCT, g (8.4 % of total energy)</t>
  </si>
  <si>
    <t xml:space="preserve">   as MCT, g (30 % of total energy)</t>
  </si>
  <si>
    <r>
      <rPr>
        <b/>
        <sz val="12"/>
        <color theme="1" tint="0.14999847407452621"/>
        <rFont val="Calibri"/>
        <family val="2"/>
        <scheme val="minor"/>
      </rPr>
      <t>DOSAGE AND ADMINISTRATION</t>
    </r>
    <r>
      <rPr>
        <sz val="12"/>
        <color theme="1" tint="0.14999847407452621"/>
        <rFont val="Calibri"/>
        <family val="2"/>
        <scheme val="minor"/>
      </rPr>
      <t xml:space="preserve">
To be determined by the clinician or dietitian and is dependent on the age, body weight, and medical condition of the patient.</t>
    </r>
  </si>
  <si>
    <t>Protein, g</t>
  </si>
  <si>
    <t>Vit A, μg RE</t>
  </si>
  <si>
    <t>Vit K, μg</t>
  </si>
  <si>
    <t>Folic Acid, μg</t>
  </si>
  <si>
    <t>Biotin, μg</t>
  </si>
  <si>
    <t>Copper, μg</t>
  </si>
  <si>
    <t>Iodine, μg</t>
  </si>
  <si>
    <t>Molybdenum, μg</t>
  </si>
  <si>
    <t>Chromium, μg</t>
  </si>
  <si>
    <t>Selenium, μg</t>
  </si>
  <si>
    <t>Calories from formula</t>
  </si>
  <si>
    <t>Vit D, μg</t>
  </si>
  <si>
    <r>
      <t>Thiamin B</t>
    </r>
    <r>
      <rPr>
        <b/>
        <vertAlign val="subscript"/>
        <sz val="10"/>
        <rFont val="Arial"/>
        <family val="2"/>
      </rPr>
      <t>1</t>
    </r>
    <r>
      <rPr>
        <b/>
        <sz val="10"/>
        <rFont val="Arial"/>
        <family val="2"/>
      </rPr>
      <t>, mg</t>
    </r>
  </si>
  <si>
    <r>
      <t>Riboflavin B</t>
    </r>
    <r>
      <rPr>
        <b/>
        <vertAlign val="subscript"/>
        <sz val="10"/>
        <rFont val="Arial"/>
        <family val="2"/>
      </rPr>
      <t>2</t>
    </r>
    <r>
      <rPr>
        <b/>
        <sz val="10"/>
        <rFont val="Arial"/>
        <family val="2"/>
      </rPr>
      <t>, mg</t>
    </r>
  </si>
  <si>
    <r>
      <t>Vit B</t>
    </r>
    <r>
      <rPr>
        <b/>
        <vertAlign val="subscript"/>
        <sz val="10"/>
        <rFont val="Arial"/>
        <family val="2"/>
      </rPr>
      <t>6</t>
    </r>
    <r>
      <rPr>
        <b/>
        <sz val="10"/>
        <rFont val="Arial"/>
        <family val="2"/>
      </rPr>
      <t>, mg</t>
    </r>
  </si>
  <si>
    <r>
      <t>Vit B</t>
    </r>
    <r>
      <rPr>
        <b/>
        <vertAlign val="subscript"/>
        <sz val="10"/>
        <rFont val="Arial"/>
        <family val="2"/>
      </rPr>
      <t>12</t>
    </r>
    <r>
      <rPr>
        <b/>
        <sz val="10"/>
        <rFont val="Arial"/>
        <family val="2"/>
      </rPr>
      <t>, μg</t>
    </r>
  </si>
  <si>
    <r>
      <t>Niacin (B</t>
    </r>
    <r>
      <rPr>
        <b/>
        <vertAlign val="subscript"/>
        <sz val="10"/>
        <rFont val="Arial"/>
        <family val="2"/>
      </rPr>
      <t>3</t>
    </r>
    <r>
      <rPr>
        <b/>
        <sz val="10"/>
        <rFont val="Arial"/>
        <family val="2"/>
      </rPr>
      <t>), mg</t>
    </r>
  </si>
  <si>
    <r>
      <t>Pantothenic Acid (B</t>
    </r>
    <r>
      <rPr>
        <b/>
        <vertAlign val="subscript"/>
        <sz val="10"/>
        <rFont val="Arial"/>
        <family val="2"/>
      </rPr>
      <t>5</t>
    </r>
    <r>
      <rPr>
        <b/>
        <sz val="10"/>
        <rFont val="Arial"/>
        <family val="2"/>
      </rPr>
      <t>), mg</t>
    </r>
  </si>
  <si>
    <r>
      <t xml:space="preserve">Instructions: </t>
    </r>
    <r>
      <rPr>
        <sz val="18"/>
        <rFont val="Calibri"/>
        <family val="2"/>
      </rPr>
      <t xml:space="preserve">In cell B5, enter the amount of calories from LIPIstart. Press [Enter]. The DRI percentages will change based on calories entered.  </t>
    </r>
  </si>
  <si>
    <t>If you are going to provide at least some of the MCT requirement as LIPIstart, there are additional steps to take.</t>
  </si>
  <si>
    <t xml:space="preserve">If you already know how you want to provide the MCT (using only LIPIstart OR using only MCTprocal OR using a combination of the two products), you may select your chosen option by placing an 'X' in the relevant box (C, D or E). This will hide the non-relevant options. Removing the X will make all 3 options visible again. </t>
  </si>
  <si>
    <t>For step 3a (providing MCT from LIPIstart only), you have the option to enter the energy density. This can be done as either 'kcal/ml' or 'kcal/fl oz'. Entering an energy density will allow the calulator to convert the dry powder weight of LIPIstart into a daily feed volume.</t>
  </si>
  <si>
    <t>LIPIstart and MCTprocal are medical foods for use under medical supervision.</t>
  </si>
  <si>
    <t>LIPIstart is not suitable as a sole source of nutrition from 1 year of age. 
MCTprocal is not suitable as a sole source of nutrition.</t>
  </si>
  <si>
    <t>This calculator is designed to show how to incorporate MCT into a patient's diet using LIPIstart and/or MCTprocal. If using other MCT-containing products, their contribution to the MCT intake of the patient must be taken into consideration.</t>
  </si>
  <si>
    <t>When you have completed Step 1, the calculator will automatically generate the amounts of LIPIstart or MCTprocal required to meet the patient's MCT requirement. At this stage, the amounts are only expressed as dry powder weights. An additional step is required to convert the dry powder weight of LIPIstart into a final feed volume - refer to Step 3. If you want to use a combination of LIPIstart and MCTprocal, you will need to complete additional steps so that the calculator knows how you want to split the MCT intake between the two products.</t>
  </si>
  <si>
    <t>For step 3c, which relates to providing MCT from a combination of LIPIstart and MCTprocal, you MUST complete two additional steps - go to either section F (ml) or section G (fl oz). In either section F or G, enter both the required energy density and volume of LIPIstart to be consumed. The calculator will then tell you the amount of LIPIstart powder required and how much water you need to add to it to achieve the desired energy density and volume. It will also tell you how much MCTprocal the patient needs to consume to achieve the balance of their MCT requirements.</t>
  </si>
  <si>
    <t>Use only LIPIstart to provide MCT</t>
  </si>
  <si>
    <t>Use a combination of LIPIstart AND MCTprocal</t>
  </si>
  <si>
    <t xml:space="preserve">STEP 3a: Provide MCT using only LIPIstart </t>
  </si>
  <si>
    <t>Amount of LIPIstart required</t>
  </si>
  <si>
    <t xml:space="preserve">Required volume of reconstituted LIPIstart </t>
  </si>
  <si>
    <t xml:space="preserve">Volume of reconstituted LIPIstart </t>
  </si>
  <si>
    <t>Amount of LIPIstart</t>
  </si>
  <si>
    <t>Calories provided by LIPIstart</t>
  </si>
  <si>
    <t>Calories from LIPIstart</t>
  </si>
  <si>
    <t>MCT from LIPIstart</t>
  </si>
  <si>
    <t>Vitaflo's MCT calculator is designed for healthcare professional use only, to help guide MCT prescriptions using LIPIstart, MCTprocal, or a combination.</t>
  </si>
  <si>
    <t xml:space="preserve">LIPIstart is a powdered formula containing whey protein, carbohydrate, fat (high in Medium Chain Triglycerides [MCT], low in Long Chain Triglycerides [LCT]), vitamins and minerals. It is indicated for the dietary management of long chain fatty acid oxidation disorders, fat malabsorption, and other conditions requiring a high MCT, low LCT diet.
Suitable from 1 year of age. </t>
  </si>
  <si>
    <t>MCTprocal® is an MCT based powder with a neutral taste for the dietary management of disorders of long chain fatty acid oxidation, fat malabsorption, and other disorders requiring a high MCT, low LCT diet. 
Suitable from 3 years of age.</t>
  </si>
  <si>
    <t xml:space="preserve">STEP 3c: Provide MCT using LIPIstart and MCTprocal </t>
  </si>
  <si>
    <t>LIPIstart is a powdered formula containing whey protein, carbohydrate, fat (high in Medium Chain Triglycerides [MCT], low in Long Chain Triglycerides [LCT]), vitamins and minerals. It is indicated for the dietary management of long chain fatty acid oxidation disorders, fat malabsorption, and other conditions requiring a high MCT, low LCT diet for individuals from 1 year of age.</t>
  </si>
  <si>
    <r>
      <t>LIPIstart</t>
    </r>
    <r>
      <rPr>
        <b/>
        <sz val="14"/>
        <rFont val="Arial Black"/>
        <family val="2"/>
      </rPr>
      <t>™</t>
    </r>
    <r>
      <rPr>
        <b/>
        <sz val="16"/>
        <rFont val="Arial Black"/>
        <family val="2"/>
      </rPr>
      <t xml:space="preserve">                                                                                    DRI Calculator</t>
    </r>
  </si>
  <si>
    <r>
      <t>Medium-Chain Triglyceride (MCT) calculator - Incorporating MCT into the diet using LIPIstart</t>
    </r>
    <r>
      <rPr>
        <b/>
        <sz val="22"/>
        <color theme="0"/>
        <rFont val="Calibri"/>
        <family val="2"/>
        <scheme val="minor"/>
      </rPr>
      <t>™</t>
    </r>
    <r>
      <rPr>
        <b/>
        <sz val="24"/>
        <color theme="0"/>
        <rFont val="Calibri"/>
        <family val="2"/>
        <scheme val="minor"/>
      </rPr>
      <t xml:space="preserve"> and/or MCTprocal®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</si>
</sst>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_-;\-* #,##0_-;_-* &quot;-&quot;_-;_-@_-"/>
    <numFmt numFmtId="165" formatCode="_-* #,##0.0_-;\-* #,##0.0_-;_-* &quot;-&quot;_-;_-@_-"/>
    <numFmt numFmtId="166" formatCode="&quot;Product, g &quot;\ 0.0"/>
    <numFmt numFmtId="167" formatCode="0.0"/>
    <numFmt numFmtId="168" formatCode="0;[Red]0"/>
    <numFmt numFmtId="169" formatCode="0.0;[Red]0.0"/>
    <numFmt numFmtId="170" formatCode="0.000"/>
  </numFmts>
  <fonts count="41">
    <font>
      <sz val="11"/>
      <color theme="1"/>
      <name val="Calibri"/>
      <family val="2"/>
      <scheme val="minor"/>
    </font>
    <font>
      <b/>
      <sz val="11"/>
      <color rgb="FFFF0000"/>
      <name val="Calibri"/>
      <family val="2"/>
      <scheme val="minor"/>
    </font>
    <font>
      <sz val="11"/>
      <color rgb="FFFF0000"/>
      <name val="Calibri"/>
      <family val="2"/>
      <scheme val="minor"/>
    </font>
    <font>
      <b/>
      <sz val="16"/>
      <color theme="1"/>
      <name val="Calibri"/>
      <family val="2"/>
      <scheme val="minor"/>
    </font>
    <font>
      <b/>
      <sz val="24"/>
      <color theme="0"/>
      <name val="Calibri"/>
      <family val="2"/>
      <scheme val="minor"/>
    </font>
    <font>
      <sz val="11"/>
      <color theme="0"/>
      <name val="Calibri"/>
      <family val="2"/>
      <scheme val="minor"/>
    </font>
    <font>
      <sz val="11"/>
      <color rgb="FF201547"/>
      <name val="Calibri"/>
      <family val="2"/>
      <scheme val="minor"/>
    </font>
    <font>
      <sz val="14"/>
      <color rgb="FF201547"/>
      <name val="Calibri"/>
      <family val="2"/>
      <scheme val="minor"/>
    </font>
    <font>
      <b/>
      <sz val="14"/>
      <color theme="1"/>
      <name val="Calibri"/>
      <family val="2"/>
      <scheme val="minor"/>
    </font>
    <font>
      <b/>
      <sz val="16"/>
      <color rgb="FF201547"/>
      <name val="Calibri"/>
      <family val="2"/>
      <scheme val="minor"/>
    </font>
    <font>
      <b/>
      <sz val="14"/>
      <color rgb="FF201547"/>
      <name val="Calibri"/>
      <family val="2"/>
      <scheme val="minor"/>
    </font>
    <font>
      <b/>
      <sz val="11"/>
      <color rgb="FF201547"/>
      <name val="Calibri"/>
      <family val="2"/>
      <scheme val="minor"/>
    </font>
    <font>
      <b/>
      <sz val="16"/>
      <color theme="0"/>
      <name val="Calibri"/>
      <family val="2"/>
      <scheme val="minor"/>
    </font>
    <font>
      <b/>
      <sz val="13"/>
      <color theme="0"/>
      <name val="Calibri"/>
      <family val="2"/>
      <scheme val="minor"/>
    </font>
    <font>
      <b/>
      <i/>
      <sz val="13"/>
      <color theme="0"/>
      <name val="Calibri"/>
      <family val="2"/>
      <scheme val="minor"/>
    </font>
    <font>
      <b/>
      <sz val="13"/>
      <color rgb="FFFF0000"/>
      <name val="Calibri (Body)"/>
    </font>
    <font>
      <b/>
      <sz val="13"/>
      <color rgb="FF201547"/>
      <name val="Calibri"/>
      <family val="2"/>
      <scheme val="minor"/>
    </font>
    <font>
      <b/>
      <sz val="13"/>
      <color rgb="FF201547"/>
      <name val="Calibri (Body)"/>
    </font>
    <font>
      <b/>
      <sz val="18"/>
      <name val="Calibri"/>
      <family val="2"/>
    </font>
    <font>
      <sz val="18"/>
      <name val="Calibri"/>
      <family val="2"/>
    </font>
    <font>
      <sz val="10"/>
      <name val="Arial"/>
      <family val="2"/>
    </font>
    <font>
      <b/>
      <sz val="14"/>
      <name val="Arial"/>
      <family val="2"/>
    </font>
    <font>
      <sz val="14"/>
      <color rgb="FF12285F"/>
      <name val="Arial Black"/>
      <family val="2"/>
    </font>
    <font>
      <sz val="14"/>
      <name val="Arial Black"/>
      <family val="2"/>
    </font>
    <font>
      <b/>
      <sz val="16"/>
      <name val="Arial Black"/>
      <family val="2"/>
    </font>
    <font>
      <b/>
      <sz val="12"/>
      <color indexed="10"/>
      <name val="Arial"/>
      <family val="2"/>
    </font>
    <font>
      <sz val="10"/>
      <color theme="0"/>
      <name val="Arial"/>
      <family val="2"/>
    </font>
    <font>
      <b/>
      <sz val="10"/>
      <name val="Arial"/>
      <family val="2"/>
    </font>
    <font>
      <sz val="10"/>
      <color indexed="8"/>
      <name val="Arial"/>
      <family val="2"/>
    </font>
    <font>
      <b/>
      <sz val="10"/>
      <color indexed="8"/>
      <name val="Arial"/>
      <family val="2"/>
    </font>
    <font>
      <sz val="11"/>
      <color theme="1" tint="0.14999847407452621"/>
      <name val="Calibri"/>
      <family val="2"/>
      <scheme val="minor"/>
    </font>
    <font>
      <sz val="12"/>
      <color theme="1" tint="0.14999847407452621"/>
      <name val="Calibri"/>
      <family val="2"/>
      <scheme val="minor"/>
    </font>
    <font>
      <i/>
      <sz val="11"/>
      <color theme="1" tint="0.14999847407452621"/>
      <name val="Calibri"/>
      <family val="2"/>
      <scheme val="minor"/>
    </font>
    <font>
      <b/>
      <sz val="12"/>
      <color theme="1" tint="0.14999847407452621"/>
      <name val="Calibri"/>
      <family val="2"/>
      <scheme val="minor"/>
    </font>
    <font>
      <b/>
      <sz val="14"/>
      <color theme="0"/>
      <name val="Arial"/>
      <family val="2"/>
    </font>
    <font>
      <sz val="11"/>
      <name val="Calibri"/>
      <family val="2"/>
      <scheme val="minor"/>
    </font>
    <font>
      <b/>
      <vertAlign val="subscript"/>
      <sz val="10"/>
      <name val="Arial"/>
      <family val="2"/>
    </font>
    <font>
      <b/>
      <sz val="12"/>
      <name val="Arial Black"/>
      <family val="2"/>
    </font>
    <font>
      <b/>
      <sz val="12"/>
      <name val="Arial"/>
      <family val="2"/>
    </font>
    <font>
      <b/>
      <sz val="14"/>
      <name val="Arial Black"/>
      <family val="2"/>
    </font>
    <font>
      <b/>
      <sz val="22"/>
      <color theme="0"/>
      <name val="Calibri"/>
      <family val="2"/>
      <scheme val="minor"/>
    </font>
  </fonts>
  <fills count="27">
    <fill>
      <patternFill patternType="none"/>
    </fill>
    <fill>
      <patternFill patternType="gray125"/>
    </fill>
    <fill>
      <patternFill patternType="solid">
        <fgColor rgb="FF201547"/>
        <bgColor indexed="64"/>
      </patternFill>
    </fill>
    <fill>
      <patternFill patternType="solid">
        <fgColor rgb="FFDFE1EA"/>
        <bgColor indexed="64"/>
      </patternFill>
    </fill>
    <fill>
      <patternFill patternType="solid">
        <fgColor theme="0"/>
        <bgColor indexed="64"/>
      </patternFill>
    </fill>
    <fill>
      <patternFill patternType="solid">
        <fgColor rgb="FFFFC38F"/>
        <bgColor indexed="64"/>
      </patternFill>
    </fill>
    <fill>
      <patternFill patternType="solid">
        <fgColor rgb="FFC9EABA"/>
        <bgColor indexed="64"/>
      </patternFill>
    </fill>
    <fill>
      <gradientFill degree="90">
        <stop position="0">
          <color rgb="FFFFC38F"/>
        </stop>
        <stop position="1">
          <color rgb="FFC9EABA"/>
        </stop>
      </gradientFill>
    </fill>
    <fill>
      <patternFill patternType="solid">
        <fgColor indexed="22"/>
        <bgColor indexed="64"/>
      </patternFill>
    </fill>
    <fill>
      <patternFill patternType="solid">
        <fgColor rgb="FF12285F"/>
        <bgColor indexed="64"/>
      </patternFill>
    </fill>
    <fill>
      <patternFill patternType="solid">
        <fgColor indexed="9"/>
        <bgColor indexed="64"/>
      </patternFill>
    </fill>
    <fill>
      <patternFill patternType="lightGray">
        <fgColor indexed="22"/>
        <bgColor theme="0" tint="-0.249977111117893"/>
      </patternFill>
    </fill>
    <fill>
      <patternFill patternType="solid">
        <fgColor theme="0" tint="-0.249977111117893"/>
        <bgColor indexed="64"/>
      </patternFill>
    </fill>
    <fill>
      <patternFill patternType="lightGray">
        <fgColor indexed="22"/>
        <bgColor rgb="FFFD773E"/>
      </patternFill>
    </fill>
    <fill>
      <patternFill patternType="solid">
        <fgColor rgb="FFFD773E"/>
        <bgColor indexed="64"/>
      </patternFill>
    </fill>
    <fill>
      <patternFill patternType="lightGray">
        <fgColor indexed="22"/>
        <bgColor rgb="FF12285F"/>
      </patternFill>
    </fill>
    <fill>
      <patternFill patternType="lightGray">
        <fgColor indexed="22"/>
        <bgColor rgb="FFFD773F"/>
      </patternFill>
    </fill>
    <fill>
      <patternFill patternType="solid">
        <fgColor rgb="FFFD773F"/>
        <bgColor indexed="64"/>
      </patternFill>
    </fill>
    <fill>
      <patternFill patternType="solid">
        <fgColor indexed="22"/>
        <bgColor indexed="24"/>
      </patternFill>
    </fill>
    <fill>
      <patternFill patternType="solid">
        <fgColor indexed="9"/>
        <bgColor indexed="24"/>
      </patternFill>
    </fill>
    <fill>
      <patternFill patternType="lightGray">
        <fgColor indexed="22"/>
        <bgColor indexed="22"/>
      </patternFill>
    </fill>
    <fill>
      <patternFill patternType="solid">
        <fgColor indexed="22"/>
        <bgColor indexed="22"/>
      </patternFill>
    </fill>
    <fill>
      <patternFill patternType="lightGray">
        <fgColor indexed="22"/>
      </patternFill>
    </fill>
    <fill>
      <patternFill patternType="solid">
        <fgColor indexed="65"/>
        <bgColor indexed="22"/>
      </patternFill>
    </fill>
    <fill>
      <patternFill patternType="lightGray">
        <fgColor indexed="22"/>
        <bgColor indexed="9"/>
      </patternFill>
    </fill>
    <fill>
      <patternFill patternType="lightGray">
        <fgColor indexed="22"/>
        <bgColor theme="0"/>
      </patternFill>
    </fill>
    <fill>
      <patternFill patternType="solid">
        <fgColor rgb="FF848688"/>
        <bgColor indexed="64"/>
      </patternFill>
    </fill>
  </fills>
  <borders count="107">
    <border>
      <left/>
      <right/>
      <top/>
      <bottom/>
      <diagonal/>
    </border>
    <border>
      <left/>
      <right/>
      <top/>
      <bottom style="thin">
        <color rgb="FF201547"/>
      </bottom>
      <diagonal/>
    </border>
    <border>
      <left/>
      <right/>
      <top style="thin">
        <color rgb="FF201547"/>
      </top>
      <bottom style="thin">
        <color rgb="FF201547"/>
      </bottom>
      <diagonal/>
    </border>
    <border>
      <left style="medium">
        <color rgb="FF201547"/>
      </left>
      <right style="medium">
        <color rgb="FF201547"/>
      </right>
      <top style="medium">
        <color rgb="FF201547"/>
      </top>
      <bottom style="medium">
        <color rgb="FF201547"/>
      </bottom>
      <diagonal/>
    </border>
    <border>
      <left/>
      <right/>
      <top style="thin">
        <color rgb="FF201547"/>
      </top>
      <bottom/>
      <diagonal/>
    </border>
    <border>
      <left/>
      <right style="medium">
        <color rgb="FF201547"/>
      </right>
      <top style="thin">
        <color rgb="FF201547"/>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medium">
        <color rgb="FF201547"/>
      </left>
      <right/>
      <top style="medium">
        <color rgb="FF201547"/>
      </top>
      <bottom style="medium">
        <color rgb="FF201547"/>
      </bottom>
      <diagonal/>
    </border>
    <border>
      <left style="medium">
        <color rgb="FF201547"/>
      </left>
      <right style="medium">
        <color rgb="FF201547"/>
      </right>
      <top/>
      <bottom style="medium">
        <color rgb="FF201547"/>
      </bottom>
      <diagonal/>
    </border>
    <border>
      <left/>
      <right/>
      <top style="medium">
        <color rgb="FF201547"/>
      </top>
      <bottom style="medium">
        <color rgb="FF201547"/>
      </bottom>
      <diagonal/>
    </border>
    <border>
      <left/>
      <right style="medium">
        <color rgb="FF201547"/>
      </right>
      <top style="medium">
        <color rgb="FF201547"/>
      </top>
      <bottom style="medium">
        <color rgb="FF201547"/>
      </bottom>
      <diagonal/>
    </border>
    <border>
      <left style="medium">
        <color rgb="FFFFC38F"/>
      </left>
      <right/>
      <top style="medium">
        <color rgb="FFFFC38F"/>
      </top>
      <bottom style="medium">
        <color rgb="FFFFC38F"/>
      </bottom>
      <diagonal/>
    </border>
    <border>
      <left/>
      <right/>
      <top style="medium">
        <color rgb="FFFFC38F"/>
      </top>
      <bottom style="medium">
        <color rgb="FFFFC38F"/>
      </bottom>
      <diagonal/>
    </border>
    <border>
      <left/>
      <right style="medium">
        <color rgb="FFFFC38F"/>
      </right>
      <top style="medium">
        <color rgb="FFFFC38F"/>
      </top>
      <bottom/>
      <diagonal/>
    </border>
    <border>
      <left/>
      <right/>
      <top style="medium">
        <color rgb="FFFFC38F"/>
      </top>
      <bottom style="thin">
        <color rgb="FF201547"/>
      </bottom>
      <diagonal/>
    </border>
    <border>
      <left/>
      <right style="medium">
        <color indexed="64"/>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medium">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diagonal/>
    </border>
    <border>
      <left style="thin">
        <color indexed="64"/>
      </left>
      <right style="medium">
        <color indexed="64"/>
      </right>
      <top/>
      <bottom/>
      <diagonal/>
    </border>
    <border>
      <left style="medium">
        <color indexed="64"/>
      </left>
      <right style="thin">
        <color indexed="8"/>
      </right>
      <top style="thin">
        <color indexed="8"/>
      </top>
      <bottom/>
      <diagonal/>
    </border>
    <border>
      <left style="thin">
        <color indexed="8"/>
      </left>
      <right/>
      <top style="thin">
        <color indexed="8"/>
      </top>
      <bottom/>
      <diagonal/>
    </border>
    <border>
      <left style="thin">
        <color indexed="8"/>
      </left>
      <right/>
      <top style="medium">
        <color indexed="64"/>
      </top>
      <bottom/>
      <diagonal/>
    </border>
    <border>
      <left style="medium">
        <color indexed="64"/>
      </left>
      <right/>
      <top style="medium">
        <color indexed="64"/>
      </top>
      <bottom/>
      <diagonal/>
    </border>
    <border>
      <left style="thin">
        <color indexed="8"/>
      </left>
      <right style="thick">
        <color indexed="64"/>
      </right>
      <top style="medium">
        <color indexed="64"/>
      </top>
      <bottom/>
      <diagonal/>
    </border>
    <border>
      <left style="thick">
        <color indexed="64"/>
      </left>
      <right/>
      <top style="medium">
        <color indexed="64"/>
      </top>
      <bottom/>
      <diagonal/>
    </border>
    <border>
      <left style="thick">
        <color indexed="64"/>
      </left>
      <right style="thin">
        <color indexed="8"/>
      </right>
      <top style="medium">
        <color indexed="64"/>
      </top>
      <bottom/>
      <diagonal/>
    </border>
    <border>
      <left/>
      <right style="thick">
        <color indexed="64"/>
      </right>
      <top style="medium">
        <color indexed="64"/>
      </top>
      <bottom style="thin">
        <color indexed="8"/>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medium">
        <color indexed="64"/>
      </left>
      <right/>
      <top style="thin">
        <color indexed="8"/>
      </top>
      <bottom style="thin">
        <color indexed="8"/>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8"/>
      </top>
      <bottom style="thin">
        <color indexed="8"/>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8"/>
      </top>
      <bottom style="thin">
        <color indexed="64"/>
      </bottom>
      <diagonal/>
    </border>
    <border>
      <left style="thick">
        <color indexed="64"/>
      </left>
      <right style="thin">
        <color indexed="8"/>
      </right>
      <top style="thin">
        <color indexed="8"/>
      </top>
      <bottom style="thin">
        <color indexed="64"/>
      </bottom>
      <diagonal/>
    </border>
    <border>
      <left/>
      <right style="thick">
        <color indexed="64"/>
      </right>
      <top style="thin">
        <color indexed="8"/>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8"/>
      </right>
      <top/>
      <bottom style="thin">
        <color indexed="8"/>
      </bottom>
      <diagonal/>
    </border>
    <border>
      <left style="thin">
        <color indexed="8"/>
      </left>
      <right/>
      <top/>
      <bottom style="thin">
        <color indexed="8"/>
      </bottom>
      <diagonal/>
    </border>
    <border>
      <left style="medium">
        <color indexed="64"/>
      </left>
      <right/>
      <top/>
      <bottom style="thin">
        <color indexed="8"/>
      </bottom>
      <diagonal/>
    </border>
    <border>
      <left style="thin">
        <color indexed="8"/>
      </left>
      <right style="thick">
        <color indexed="64"/>
      </right>
      <top/>
      <bottom style="thin">
        <color indexed="8"/>
      </bottom>
      <diagonal/>
    </border>
    <border>
      <left style="thick">
        <color indexed="64"/>
      </left>
      <right style="thin">
        <color indexed="64"/>
      </right>
      <top/>
      <bottom style="thin">
        <color indexed="64"/>
      </bottom>
      <diagonal/>
    </border>
    <border>
      <left style="thick">
        <color indexed="64"/>
      </left>
      <right style="thin">
        <color indexed="64"/>
      </right>
      <top style="medium">
        <color indexed="64"/>
      </top>
      <bottom style="thin">
        <color indexed="8"/>
      </bottom>
      <diagonal/>
    </border>
    <border>
      <left style="thick">
        <color indexed="64"/>
      </left>
      <right style="thin">
        <color indexed="8"/>
      </right>
      <top/>
      <bottom style="thin">
        <color indexed="8"/>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8"/>
      </right>
      <top style="thin">
        <color indexed="8"/>
      </top>
      <bottom style="thin">
        <color indexed="8"/>
      </bottom>
      <diagonal/>
    </border>
    <border>
      <left style="thick">
        <color indexed="64"/>
      </left>
      <right style="thin">
        <color indexed="64"/>
      </right>
      <top style="thin">
        <color indexed="8"/>
      </top>
      <bottom style="thin">
        <color indexed="8"/>
      </bottom>
      <diagonal/>
    </border>
    <border>
      <left style="thick">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ck">
        <color indexed="64"/>
      </left>
      <right/>
      <top style="thin">
        <color indexed="8"/>
      </top>
      <bottom style="thin">
        <color indexed="8"/>
      </bottom>
      <diagonal/>
    </border>
    <border>
      <left style="medium">
        <color indexed="64"/>
      </left>
      <right/>
      <top style="thin">
        <color indexed="8"/>
      </top>
      <bottom/>
      <diagonal/>
    </border>
    <border>
      <left style="thick">
        <color indexed="64"/>
      </left>
      <right style="thin">
        <color indexed="64"/>
      </right>
      <top style="thin">
        <color indexed="8"/>
      </top>
      <bottom/>
      <diagonal/>
    </border>
    <border>
      <left style="thick">
        <color indexed="64"/>
      </left>
      <right style="thin">
        <color indexed="8"/>
      </right>
      <top style="thin">
        <color indexed="8"/>
      </top>
      <bottom/>
      <diagonal/>
    </border>
    <border>
      <left/>
      <right/>
      <top style="thin">
        <color indexed="8"/>
      </top>
      <bottom/>
      <diagonal/>
    </border>
    <border>
      <left style="medium">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ck">
        <color indexed="64"/>
      </left>
      <right/>
      <top/>
      <bottom style="thin">
        <color indexed="8"/>
      </bottom>
      <diagonal/>
    </border>
    <border>
      <left/>
      <right style="thick">
        <color indexed="64"/>
      </right>
      <top/>
      <bottom style="thin">
        <color indexed="8"/>
      </bottom>
      <diagonal/>
    </border>
    <border>
      <left style="thick">
        <color indexed="64"/>
      </left>
      <right/>
      <top style="thin">
        <color indexed="8"/>
      </top>
      <bottom/>
      <diagonal/>
    </border>
    <border>
      <left style="medium">
        <color indexed="64"/>
      </left>
      <right style="thin">
        <color indexed="8"/>
      </right>
      <top style="thin">
        <color indexed="64"/>
      </top>
      <bottom style="medium">
        <color indexed="64"/>
      </bottom>
      <diagonal/>
    </border>
    <border>
      <left style="thin">
        <color indexed="8"/>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rgb="FF201547"/>
      </left>
      <right/>
      <top/>
      <bottom/>
      <diagonal/>
    </border>
    <border>
      <left style="thin">
        <color indexed="8"/>
      </left>
      <right/>
      <top style="thin">
        <color indexed="8"/>
      </top>
      <bottom style="medium">
        <color indexed="64"/>
      </bottom>
      <diagonal/>
    </border>
  </borders>
  <cellStyleXfs count="6">
    <xf numFmtId="0" fontId="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cellStyleXfs>
  <cellXfs count="412">
    <xf numFmtId="0" fontId="0" fillId="0" borderId="0" xfId="0"/>
    <xf numFmtId="0" fontId="6" fillId="4" borderId="10" xfId="0" applyFont="1" applyFill="1" applyBorder="1" applyAlignment="1" applyProtection="1">
      <alignment horizontal="center"/>
      <protection locked="0" hidden="1"/>
    </xf>
    <xf numFmtId="0" fontId="6" fillId="4" borderId="3" xfId="0" applyFont="1" applyFill="1" applyBorder="1" applyAlignment="1" applyProtection="1">
      <alignment horizontal="center"/>
      <protection locked="0" hidden="1"/>
    </xf>
    <xf numFmtId="0" fontId="6" fillId="4" borderId="3" xfId="0" applyFont="1" applyFill="1" applyBorder="1" applyAlignment="1" applyProtection="1">
      <alignment horizontal="center" wrapText="1"/>
      <protection locked="0" hidden="1"/>
    </xf>
    <xf numFmtId="0" fontId="6" fillId="5" borderId="10" xfId="0" applyFont="1" applyFill="1" applyBorder="1" applyAlignment="1" applyProtection="1">
      <alignment horizontal="center"/>
      <protection locked="0" hidden="1"/>
    </xf>
    <xf numFmtId="0" fontId="6" fillId="6" borderId="3" xfId="0" applyFont="1" applyFill="1" applyBorder="1" applyAlignment="1" applyProtection="1">
      <alignment horizontal="center"/>
      <protection locked="0" hidden="1"/>
    </xf>
    <xf numFmtId="0" fontId="6" fillId="4" borderId="3" xfId="0" applyFont="1" applyFill="1" applyBorder="1" applyAlignment="1" applyProtection="1">
      <alignment horizontal="center" shrinkToFit="1"/>
      <protection locked="0" hidden="1"/>
    </xf>
    <xf numFmtId="0" fontId="6" fillId="7" borderId="3" xfId="0" applyFont="1" applyFill="1" applyBorder="1" applyAlignment="1" applyProtection="1">
      <alignment horizontal="center"/>
      <protection locked="0" hidden="1"/>
    </xf>
    <xf numFmtId="0" fontId="0" fillId="4" borderId="0" xfId="0" applyFill="1" applyProtection="1">
      <protection locked="0"/>
    </xf>
    <xf numFmtId="0" fontId="5" fillId="2" borderId="0" xfId="0" applyFont="1" applyFill="1" applyBorder="1" applyAlignment="1" applyProtection="1">
      <alignment vertical="center"/>
      <protection locked="0"/>
    </xf>
    <xf numFmtId="0" fontId="5" fillId="2" borderId="0" xfId="0" applyFont="1" applyFill="1" applyAlignment="1" applyProtection="1">
      <alignment vertical="center"/>
      <protection locked="0"/>
    </xf>
    <xf numFmtId="0" fontId="0" fillId="4" borderId="0" xfId="0" applyFill="1" applyBorder="1" applyProtection="1">
      <protection locked="0"/>
    </xf>
    <xf numFmtId="0" fontId="3" fillId="4" borderId="0" xfId="0" applyFont="1" applyFill="1" applyBorder="1" applyAlignment="1" applyProtection="1">
      <alignment horizontal="center"/>
      <protection locked="0"/>
    </xf>
    <xf numFmtId="0" fontId="6" fillId="3" borderId="0" xfId="0" applyFont="1" applyFill="1" applyBorder="1" applyProtection="1">
      <protection locked="0"/>
    </xf>
    <xf numFmtId="0" fontId="6" fillId="3" borderId="0" xfId="0" quotePrefix="1" applyFont="1" applyFill="1" applyBorder="1" applyProtection="1">
      <protection locked="0"/>
    </xf>
    <xf numFmtId="0" fontId="6" fillId="3" borderId="0" xfId="0" applyFont="1" applyFill="1" applyBorder="1" applyAlignment="1" applyProtection="1">
      <alignment wrapText="1"/>
      <protection locked="0"/>
    </xf>
    <xf numFmtId="0" fontId="6" fillId="4" borderId="0" xfId="0" applyFont="1" applyFill="1" applyBorder="1" applyProtection="1">
      <protection locked="0"/>
    </xf>
    <xf numFmtId="0" fontId="11" fillId="4" borderId="0" xfId="0" applyFont="1" applyFill="1" applyBorder="1" applyProtection="1">
      <protection locked="0"/>
    </xf>
    <xf numFmtId="1" fontId="21" fillId="5" borderId="19" xfId="2" applyNumberFormat="1" applyFont="1" applyFill="1" applyBorder="1" applyAlignment="1" applyProtection="1">
      <alignment horizontal="center" vertical="center"/>
      <protection locked="0"/>
    </xf>
    <xf numFmtId="0" fontId="5" fillId="4" borderId="0" xfId="0" applyFont="1" applyFill="1" applyBorder="1" applyAlignment="1" applyProtection="1">
      <alignment vertical="center"/>
      <protection locked="0"/>
    </xf>
    <xf numFmtId="0" fontId="5" fillId="4" borderId="0" xfId="0" applyFont="1" applyFill="1" applyAlignment="1" applyProtection="1">
      <alignment vertical="center"/>
      <protection locked="0"/>
    </xf>
    <xf numFmtId="0" fontId="27" fillId="4" borderId="19" xfId="2" applyFont="1" applyFill="1" applyBorder="1" applyAlignment="1" applyProtection="1">
      <alignment vertical="center" wrapText="1"/>
    </xf>
    <xf numFmtId="0" fontId="23" fillId="0" borderId="21" xfId="2" applyFont="1" applyBorder="1" applyAlignment="1" applyProtection="1">
      <alignment horizontal="center" vertical="center" wrapText="1"/>
    </xf>
    <xf numFmtId="0" fontId="20" fillId="0" borderId="22" xfId="2" applyBorder="1" applyProtection="1"/>
    <xf numFmtId="0" fontId="20" fillId="0" borderId="23" xfId="2" applyBorder="1" applyProtection="1"/>
    <xf numFmtId="0" fontId="24" fillId="10" borderId="20" xfId="2" applyFont="1" applyFill="1" applyBorder="1" applyAlignment="1" applyProtection="1">
      <alignment horizontal="center" vertical="center" wrapText="1"/>
    </xf>
    <xf numFmtId="0" fontId="25" fillId="10" borderId="21" xfId="2" applyFont="1" applyFill="1" applyBorder="1" applyAlignment="1" applyProtection="1">
      <alignment horizontal="left" vertical="center" wrapText="1"/>
    </xf>
    <xf numFmtId="166" fontId="27" fillId="18" borderId="28" xfId="2" applyNumberFormat="1" applyFont="1" applyFill="1" applyBorder="1" applyAlignment="1" applyProtection="1">
      <alignment horizontal="left"/>
    </xf>
    <xf numFmtId="1" fontId="27" fillId="18" borderId="29" xfId="2" applyNumberFormat="1" applyFont="1" applyFill="1" applyBorder="1" applyProtection="1"/>
    <xf numFmtId="0" fontId="27" fillId="18" borderId="28" xfId="2" applyFont="1" applyFill="1" applyBorder="1" applyAlignment="1" applyProtection="1">
      <alignment horizontal="left"/>
    </xf>
    <xf numFmtId="167" fontId="27" fillId="18" borderId="36" xfId="2" applyNumberFormat="1" applyFont="1" applyFill="1" applyBorder="1" applyProtection="1"/>
    <xf numFmtId="1" fontId="28" fillId="20" borderId="37" xfId="2" applyNumberFormat="1" applyFont="1" applyFill="1" applyBorder="1" applyProtection="1"/>
    <xf numFmtId="9" fontId="28" fillId="21" borderId="38" xfId="2" applyNumberFormat="1" applyFont="1" applyFill="1" applyBorder="1" applyProtection="1"/>
    <xf numFmtId="1" fontId="28" fillId="20" borderId="39" xfId="2" applyNumberFormat="1" applyFont="1" applyFill="1" applyBorder="1" applyProtection="1"/>
    <xf numFmtId="9" fontId="28" fillId="18" borderId="38" xfId="2" applyNumberFormat="1" applyFont="1" applyFill="1" applyBorder="1" applyProtection="1"/>
    <xf numFmtId="0" fontId="28" fillId="20" borderId="40" xfId="2" applyFont="1" applyFill="1" applyBorder="1" applyProtection="1"/>
    <xf numFmtId="9" fontId="28" fillId="18" borderId="36" xfId="2" applyNumberFormat="1" applyFont="1" applyFill="1" applyBorder="1" applyProtection="1"/>
    <xf numFmtId="9" fontId="28" fillId="18" borderId="41" xfId="2" applyNumberFormat="1" applyFont="1" applyFill="1" applyBorder="1" applyProtection="1"/>
    <xf numFmtId="0" fontId="20" fillId="20" borderId="42" xfId="2" applyFill="1" applyBorder="1" applyProtection="1"/>
    <xf numFmtId="9" fontId="20" fillId="8" borderId="43" xfId="2" applyNumberFormat="1" applyFill="1" applyBorder="1" applyProtection="1"/>
    <xf numFmtId="0" fontId="20" fillId="20" borderId="44" xfId="2" applyFill="1" applyBorder="1" applyProtection="1"/>
    <xf numFmtId="9" fontId="20" fillId="8" borderId="45" xfId="2" applyNumberFormat="1" applyFill="1" applyBorder="1" applyProtection="1"/>
    <xf numFmtId="0" fontId="20" fillId="20" borderId="46" xfId="2" applyFill="1" applyBorder="1" applyProtection="1"/>
    <xf numFmtId="9" fontId="20" fillId="8" borderId="43" xfId="3" applyFont="1" applyFill="1" applyBorder="1" applyProtection="1"/>
    <xf numFmtId="9" fontId="20" fillId="8" borderId="47" xfId="3" applyFont="1" applyFill="1" applyBorder="1" applyProtection="1"/>
    <xf numFmtId="9" fontId="20" fillId="8" borderId="45" xfId="3" applyFont="1" applyFill="1" applyBorder="1" applyProtection="1"/>
    <xf numFmtId="0" fontId="27" fillId="0" borderId="48" xfId="2" applyFont="1" applyBorder="1" applyAlignment="1" applyProtection="1">
      <alignment horizontal="left"/>
    </xf>
    <xf numFmtId="167" fontId="27" fillId="0" borderId="49" xfId="2" applyNumberFormat="1" applyFont="1" applyBorder="1" applyProtection="1"/>
    <xf numFmtId="1" fontId="28" fillId="22" borderId="50" xfId="2" applyNumberFormat="1" applyFont="1" applyFill="1" applyBorder="1" applyProtection="1"/>
    <xf numFmtId="9" fontId="28" fillId="23" borderId="51" xfId="2" applyNumberFormat="1" applyFont="1" applyFill="1" applyBorder="1" applyProtection="1"/>
    <xf numFmtId="1" fontId="28" fillId="22" borderId="52" xfId="2" applyNumberFormat="1" applyFont="1" applyFill="1" applyBorder="1" applyProtection="1"/>
    <xf numFmtId="9" fontId="28" fillId="0" borderId="51" xfId="2" applyNumberFormat="1" applyFont="1" applyBorder="1" applyProtection="1"/>
    <xf numFmtId="0" fontId="28" fillId="22" borderId="52" xfId="2" applyFont="1" applyFill="1" applyBorder="1" applyProtection="1"/>
    <xf numFmtId="9" fontId="28" fillId="0" borderId="49" xfId="2" applyNumberFormat="1" applyFont="1" applyBorder="1" applyProtection="1"/>
    <xf numFmtId="9" fontId="28" fillId="0" borderId="53" xfId="2" applyNumberFormat="1" applyFont="1" applyBorder="1" applyProtection="1"/>
    <xf numFmtId="0" fontId="20" fillId="22" borderId="54" xfId="2" applyFill="1" applyBorder="1" applyProtection="1"/>
    <xf numFmtId="9" fontId="20" fillId="0" borderId="55" xfId="2" applyNumberFormat="1" applyBorder="1" applyProtection="1"/>
    <xf numFmtId="0" fontId="20" fillId="22" borderId="50" xfId="2" applyFill="1" applyBorder="1" applyProtection="1"/>
    <xf numFmtId="9" fontId="20" fillId="0" borderId="49" xfId="2" applyNumberFormat="1" applyBorder="1" applyProtection="1"/>
    <xf numFmtId="0" fontId="20" fillId="22" borderId="52" xfId="2" applyFill="1" applyBorder="1" applyProtection="1"/>
    <xf numFmtId="9" fontId="20" fillId="0" borderId="55" xfId="3" applyFont="1" applyBorder="1" applyProtection="1"/>
    <xf numFmtId="0" fontId="20" fillId="0" borderId="55" xfId="2" applyBorder="1" applyProtection="1"/>
    <xf numFmtId="0" fontId="20" fillId="0" borderId="51" xfId="2" applyBorder="1" applyProtection="1"/>
    <xf numFmtId="0" fontId="20" fillId="0" borderId="49" xfId="2" applyBorder="1" applyProtection="1"/>
    <xf numFmtId="0" fontId="27" fillId="10" borderId="50" xfId="2" applyFont="1" applyFill="1" applyBorder="1" applyAlignment="1" applyProtection="1">
      <alignment horizontal="left"/>
    </xf>
    <xf numFmtId="2" fontId="28" fillId="10" borderId="50" xfId="2" applyNumberFormat="1" applyFont="1" applyFill="1" applyBorder="1" applyProtection="1"/>
    <xf numFmtId="1" fontId="28" fillId="10" borderId="52" xfId="2" applyNumberFormat="1" applyFont="1" applyFill="1" applyBorder="1" applyProtection="1"/>
    <xf numFmtId="9" fontId="28" fillId="10" borderId="51" xfId="2" applyNumberFormat="1" applyFont="1" applyFill="1" applyBorder="1" applyProtection="1"/>
    <xf numFmtId="0" fontId="28" fillId="10" borderId="52" xfId="2" applyFont="1" applyFill="1" applyBorder="1" applyProtection="1"/>
    <xf numFmtId="9" fontId="28" fillId="10" borderId="49" xfId="2" applyNumberFormat="1" applyFont="1" applyFill="1" applyBorder="1" applyProtection="1"/>
    <xf numFmtId="9" fontId="28" fillId="10" borderId="53" xfId="2" applyNumberFormat="1" applyFont="1" applyFill="1" applyBorder="1" applyProtection="1"/>
    <xf numFmtId="0" fontId="20" fillId="10" borderId="54" xfId="2" applyFill="1" applyBorder="1" applyProtection="1"/>
    <xf numFmtId="9" fontId="20" fillId="10" borderId="55" xfId="2" applyNumberFormat="1" applyFill="1" applyBorder="1" applyProtection="1"/>
    <xf numFmtId="0" fontId="20" fillId="10" borderId="50" xfId="2" applyFill="1" applyBorder="1" applyProtection="1"/>
    <xf numFmtId="9" fontId="20" fillId="10" borderId="49" xfId="2" applyNumberFormat="1" applyFill="1" applyBorder="1" applyProtection="1"/>
    <xf numFmtId="0" fontId="20" fillId="10" borderId="52" xfId="2" applyFill="1" applyBorder="1" applyProtection="1"/>
    <xf numFmtId="9" fontId="20" fillId="10" borderId="55" xfId="3" applyFont="1" applyFill="1" applyBorder="1" applyProtection="1"/>
    <xf numFmtId="0" fontId="20" fillId="10" borderId="55" xfId="2" applyFill="1" applyBorder="1" applyProtection="1"/>
    <xf numFmtId="0" fontId="20" fillId="10" borderId="51" xfId="2" applyFill="1" applyBorder="1" applyProtection="1"/>
    <xf numFmtId="0" fontId="20" fillId="10" borderId="49" xfId="2" applyFill="1" applyBorder="1" applyProtection="1"/>
    <xf numFmtId="0" fontId="27" fillId="0" borderId="50" xfId="2" applyFont="1" applyBorder="1" applyAlignment="1" applyProtection="1">
      <alignment horizontal="left"/>
    </xf>
    <xf numFmtId="2" fontId="28" fillId="22" borderId="50" xfId="2" applyNumberFormat="1" applyFont="1" applyFill="1" applyBorder="1" applyProtection="1"/>
    <xf numFmtId="0" fontId="27" fillId="18" borderId="56" xfId="2" applyFont="1" applyFill="1" applyBorder="1" applyAlignment="1" applyProtection="1">
      <alignment horizontal="left"/>
    </xf>
    <xf numFmtId="167" fontId="29" fillId="20" borderId="50" xfId="2" applyNumberFormat="1" applyFont="1" applyFill="1" applyBorder="1" applyProtection="1"/>
    <xf numFmtId="1" fontId="28" fillId="20" borderId="50" xfId="2" applyNumberFormat="1" applyFont="1" applyFill="1" applyBorder="1" applyProtection="1"/>
    <xf numFmtId="9" fontId="28" fillId="20" borderId="50" xfId="2" applyNumberFormat="1" applyFont="1" applyFill="1" applyBorder="1" applyProtection="1"/>
    <xf numFmtId="1" fontId="28" fillId="20" borderId="52" xfId="2" applyNumberFormat="1" applyFont="1" applyFill="1" applyBorder="1" applyProtection="1"/>
    <xf numFmtId="9" fontId="28" fillId="18" borderId="51" xfId="2" applyNumberFormat="1" applyFont="1" applyFill="1" applyBorder="1" applyProtection="1"/>
    <xf numFmtId="0" fontId="28" fillId="20" borderId="52" xfId="2" applyFont="1" applyFill="1" applyBorder="1" applyProtection="1"/>
    <xf numFmtId="9" fontId="28" fillId="18" borderId="49" xfId="2" applyNumberFormat="1" applyFont="1" applyFill="1" applyBorder="1" applyProtection="1"/>
    <xf numFmtId="0" fontId="28" fillId="20" borderId="57" xfId="2" applyFont="1" applyFill="1" applyBorder="1" applyProtection="1"/>
    <xf numFmtId="9" fontId="28" fillId="18" borderId="58" xfId="2" applyNumberFormat="1" applyFont="1" applyFill="1" applyBorder="1" applyProtection="1"/>
    <xf numFmtId="0" fontId="20" fillId="20" borderId="54" xfId="2" applyFill="1" applyBorder="1" applyProtection="1"/>
    <xf numFmtId="9" fontId="20" fillId="8" borderId="55" xfId="2" applyNumberFormat="1" applyFill="1" applyBorder="1" applyProtection="1"/>
    <xf numFmtId="0" fontId="20" fillId="20" borderId="50" xfId="2" applyFill="1" applyBorder="1" applyProtection="1"/>
    <xf numFmtId="9" fontId="20" fillId="8" borderId="49" xfId="2" applyNumberFormat="1" applyFill="1" applyBorder="1" applyProtection="1"/>
    <xf numFmtId="0" fontId="20" fillId="20" borderId="52" xfId="2" applyFill="1" applyBorder="1" applyProtection="1"/>
    <xf numFmtId="9" fontId="20" fillId="8" borderId="55" xfId="3" applyFont="1" applyFill="1" applyBorder="1" applyProtection="1"/>
    <xf numFmtId="9" fontId="20" fillId="8" borderId="51" xfId="3" applyFont="1" applyFill="1" applyBorder="1" applyProtection="1"/>
    <xf numFmtId="9" fontId="20" fillId="8" borderId="49" xfId="3" applyFont="1" applyFill="1" applyBorder="1" applyProtection="1"/>
    <xf numFmtId="0" fontId="26" fillId="11" borderId="59" xfId="2" applyFont="1" applyFill="1" applyBorder="1" applyAlignment="1" applyProtection="1">
      <alignment horizontal="center" vertical="center" wrapText="1"/>
    </xf>
    <xf numFmtId="0" fontId="26" fillId="12" borderId="60" xfId="2" applyFont="1" applyFill="1" applyBorder="1" applyAlignment="1" applyProtection="1">
      <alignment horizontal="center" vertical="center" wrapText="1"/>
    </xf>
    <xf numFmtId="0" fontId="26" fillId="11" borderId="61" xfId="2" applyFont="1" applyFill="1" applyBorder="1" applyAlignment="1" applyProtection="1">
      <alignment horizontal="center" vertical="center" wrapText="1"/>
    </xf>
    <xf numFmtId="0" fontId="26" fillId="13" borderId="61" xfId="2" applyFont="1" applyFill="1" applyBorder="1" applyAlignment="1" applyProtection="1">
      <alignment horizontal="center" vertical="center" wrapText="1"/>
    </xf>
    <xf numFmtId="0" fontId="26" fillId="14" borderId="62" xfId="2" applyFont="1" applyFill="1" applyBorder="1" applyAlignment="1" applyProtection="1">
      <alignment horizontal="center" vertical="center" wrapText="1"/>
    </xf>
    <xf numFmtId="0" fontId="26" fillId="15" borderId="61" xfId="2" applyFont="1" applyFill="1" applyBorder="1" applyAlignment="1" applyProtection="1">
      <alignment horizontal="center" vertical="center" wrapText="1"/>
    </xf>
    <xf numFmtId="0" fontId="26" fillId="9" borderId="60" xfId="2" applyFont="1" applyFill="1" applyBorder="1" applyAlignment="1" applyProtection="1">
      <alignment horizontal="center" vertical="center" wrapText="1"/>
    </xf>
    <xf numFmtId="0" fontId="26" fillId="13" borderId="63" xfId="2" applyFont="1" applyFill="1" applyBorder="1" applyAlignment="1" applyProtection="1">
      <alignment horizontal="center" vertical="center" wrapText="1"/>
    </xf>
    <xf numFmtId="0" fontId="26" fillId="14" borderId="64" xfId="2" applyFont="1" applyFill="1" applyBorder="1" applyAlignment="1" applyProtection="1">
      <alignment horizontal="center" vertical="center" wrapText="1"/>
    </xf>
    <xf numFmtId="0" fontId="26" fillId="15" borderId="59" xfId="2" applyFont="1" applyFill="1" applyBorder="1" applyAlignment="1" applyProtection="1">
      <alignment horizontal="center" vertical="center" wrapText="1"/>
    </xf>
    <xf numFmtId="0" fontId="26" fillId="9" borderId="62" xfId="2" applyFont="1" applyFill="1" applyBorder="1" applyAlignment="1" applyProtection="1">
      <alignment horizontal="center" vertical="center" wrapText="1"/>
    </xf>
    <xf numFmtId="0" fontId="26" fillId="13" borderId="61" xfId="2" applyFont="1" applyFill="1" applyBorder="1" applyAlignment="1" applyProtection="1">
      <alignment horizontal="center" wrapText="1"/>
    </xf>
    <xf numFmtId="0" fontId="26" fillId="14" borderId="64" xfId="2" applyFont="1" applyFill="1" applyBorder="1" applyAlignment="1" applyProtection="1">
      <alignment horizontal="center" wrapText="1"/>
    </xf>
    <xf numFmtId="0" fontId="26" fillId="9" borderId="64" xfId="2" applyFont="1" applyFill="1" applyBorder="1" applyAlignment="1" applyProtection="1">
      <alignment horizontal="center" vertical="center" wrapText="1"/>
    </xf>
    <xf numFmtId="0" fontId="26" fillId="13" borderId="59" xfId="2" applyFont="1" applyFill="1" applyBorder="1" applyAlignment="1" applyProtection="1">
      <alignment horizontal="center" vertical="center" wrapText="1"/>
    </xf>
    <xf numFmtId="0" fontId="26" fillId="13" borderId="63" xfId="2" applyFont="1" applyFill="1" applyBorder="1" applyAlignment="1" applyProtection="1">
      <alignment horizontal="center" wrapText="1"/>
    </xf>
    <xf numFmtId="0" fontId="27" fillId="18" borderId="65" xfId="2" applyFont="1" applyFill="1" applyBorder="1" applyAlignment="1" applyProtection="1">
      <alignment horizontal="left"/>
    </xf>
    <xf numFmtId="1" fontId="27" fillId="18" borderId="66" xfId="2" applyNumberFormat="1" applyFont="1" applyFill="1" applyBorder="1" applyProtection="1"/>
    <xf numFmtId="1" fontId="28" fillId="20" borderId="67" xfId="2" applyNumberFormat="1" applyFont="1" applyFill="1" applyBorder="1" applyProtection="1"/>
    <xf numFmtId="9" fontId="28" fillId="18" borderId="68" xfId="2" applyNumberFormat="1" applyFont="1" applyFill="1" applyBorder="1" applyProtection="1"/>
    <xf numFmtId="0" fontId="28" fillId="20" borderId="69" xfId="2" applyFont="1" applyFill="1" applyBorder="1" applyProtection="1"/>
    <xf numFmtId="0" fontId="28" fillId="20" borderId="70" xfId="4" applyFont="1" applyFill="1" applyBorder="1" applyProtection="1"/>
    <xf numFmtId="9" fontId="28" fillId="18" borderId="66" xfId="2" applyNumberFormat="1" applyFont="1" applyFill="1" applyBorder="1" applyProtection="1"/>
    <xf numFmtId="0" fontId="28" fillId="20" borderId="71" xfId="5" applyFont="1" applyFill="1" applyBorder="1" applyProtection="1"/>
    <xf numFmtId="1" fontId="20" fillId="20" borderId="42" xfId="2" applyNumberFormat="1" applyFill="1" applyBorder="1" applyProtection="1"/>
    <xf numFmtId="1" fontId="20" fillId="20" borderId="44" xfId="2" applyNumberFormat="1" applyFill="1" applyBorder="1" applyProtection="1"/>
    <xf numFmtId="0" fontId="20" fillId="20" borderId="69" xfId="2" applyFill="1" applyBorder="1" applyProtection="1"/>
    <xf numFmtId="9" fontId="20" fillId="8" borderId="72" xfId="3" applyFont="1" applyFill="1" applyBorder="1" applyProtection="1"/>
    <xf numFmtId="0" fontId="20" fillId="20" borderId="73" xfId="2" applyFill="1" applyBorder="1" applyProtection="1"/>
    <xf numFmtId="9" fontId="20" fillId="8" borderId="74" xfId="3" applyFont="1" applyFill="1" applyBorder="1" applyProtection="1"/>
    <xf numFmtId="0" fontId="20" fillId="20" borderId="75" xfId="2" applyFill="1" applyBorder="1" applyProtection="1"/>
    <xf numFmtId="9" fontId="20" fillId="8" borderId="76" xfId="3" applyFont="1" applyFill="1" applyBorder="1" applyProtection="1"/>
    <xf numFmtId="0" fontId="27" fillId="19" borderId="77" xfId="2" applyFont="1" applyFill="1" applyBorder="1" applyAlignment="1" applyProtection="1">
      <alignment horizontal="left"/>
    </xf>
    <xf numFmtId="167" fontId="27" fillId="0" borderId="66" xfId="2" applyNumberFormat="1" applyFont="1" applyBorder="1" applyProtection="1"/>
    <xf numFmtId="167" fontId="28" fillId="24" borderId="48" xfId="2" applyNumberFormat="1" applyFont="1" applyFill="1" applyBorder="1" applyProtection="1"/>
    <xf numFmtId="0" fontId="28" fillId="24" borderId="52" xfId="2" applyFont="1" applyFill="1" applyBorder="1" applyProtection="1"/>
    <xf numFmtId="0" fontId="28" fillId="22" borderId="78" xfId="4" applyFont="1" applyFill="1" applyBorder="1" applyProtection="1"/>
    <xf numFmtId="0" fontId="28" fillId="22" borderId="79" xfId="5" applyFont="1" applyFill="1" applyBorder="1" applyProtection="1"/>
    <xf numFmtId="9" fontId="28" fillId="19" borderId="53" xfId="2" applyNumberFormat="1" applyFont="1" applyFill="1" applyBorder="1" applyProtection="1"/>
    <xf numFmtId="1" fontId="20" fillId="22" borderId="54" xfId="2" applyNumberFormat="1" applyFill="1" applyBorder="1" applyProtection="1"/>
    <xf numFmtId="1" fontId="20" fillId="22" borderId="50" xfId="2" applyNumberFormat="1" applyFill="1" applyBorder="1" applyProtection="1"/>
    <xf numFmtId="9" fontId="20" fillId="0" borderId="51" xfId="3" applyFont="1" applyBorder="1" applyProtection="1"/>
    <xf numFmtId="9" fontId="20" fillId="0" borderId="49" xfId="3" applyFont="1" applyBorder="1" applyProtection="1"/>
    <xf numFmtId="0" fontId="27" fillId="18" borderId="77" xfId="2" applyFont="1" applyFill="1" applyBorder="1" applyAlignment="1" applyProtection="1">
      <alignment horizontal="left"/>
    </xf>
    <xf numFmtId="167" fontId="27" fillId="18" borderId="80" xfId="2" applyNumberFormat="1" applyFont="1" applyFill="1" applyBorder="1" applyProtection="1"/>
    <xf numFmtId="1" fontId="28" fillId="20" borderId="48" xfId="2" applyNumberFormat="1" applyFont="1" applyFill="1" applyBorder="1" applyProtection="1"/>
    <xf numFmtId="0" fontId="28" fillId="20" borderId="78" xfId="4" applyFont="1" applyFill="1" applyBorder="1" applyProtection="1"/>
    <xf numFmtId="9" fontId="28" fillId="18" borderId="80" xfId="2" applyNumberFormat="1" applyFont="1" applyFill="1" applyBorder="1" applyProtection="1"/>
    <xf numFmtId="0" fontId="28" fillId="20" borderId="79" xfId="5" applyFont="1" applyFill="1" applyBorder="1" applyProtection="1"/>
    <xf numFmtId="9" fontId="28" fillId="18" borderId="53" xfId="2" applyNumberFormat="1" applyFont="1" applyFill="1" applyBorder="1" applyProtection="1"/>
    <xf numFmtId="1" fontId="20" fillId="20" borderId="54" xfId="2" applyNumberFormat="1" applyFill="1" applyBorder="1" applyProtection="1"/>
    <xf numFmtId="1" fontId="20" fillId="20" borderId="50" xfId="2" applyNumberFormat="1" applyFill="1" applyBorder="1" applyProtection="1"/>
    <xf numFmtId="1" fontId="27" fillId="19" borderId="80" xfId="2" applyNumberFormat="1" applyFont="1" applyFill="1" applyBorder="1" applyProtection="1"/>
    <xf numFmtId="0" fontId="28" fillId="24" borderId="78" xfId="4" applyFont="1" applyFill="1" applyBorder="1" applyProtection="1"/>
    <xf numFmtId="9" fontId="28" fillId="19" borderId="51" xfId="2" applyNumberFormat="1" applyFont="1" applyFill="1" applyBorder="1" applyAlignment="1" applyProtection="1">
      <alignment horizontal="right"/>
    </xf>
    <xf numFmtId="2" fontId="27" fillId="18" borderId="80" xfId="2" applyNumberFormat="1" applyFont="1" applyFill="1" applyBorder="1" applyProtection="1"/>
    <xf numFmtId="167" fontId="28" fillId="20" borderId="48" xfId="2" applyNumberFormat="1" applyFont="1" applyFill="1" applyBorder="1" applyProtection="1"/>
    <xf numFmtId="167" fontId="20" fillId="20" borderId="54" xfId="2" applyNumberFormat="1" applyFill="1" applyBorder="1" applyProtection="1"/>
    <xf numFmtId="167" fontId="20" fillId="20" borderId="50" xfId="2" applyNumberFormat="1" applyFill="1" applyBorder="1" applyProtection="1"/>
    <xf numFmtId="2" fontId="27" fillId="19" borderId="80" xfId="2" applyNumberFormat="1" applyFont="1" applyFill="1" applyBorder="1" applyProtection="1"/>
    <xf numFmtId="167" fontId="20" fillId="22" borderId="54" xfId="2" applyNumberFormat="1" applyFill="1" applyBorder="1" applyProtection="1"/>
    <xf numFmtId="167" fontId="20" fillId="22" borderId="50" xfId="2" applyNumberFormat="1" applyFill="1" applyBorder="1" applyProtection="1"/>
    <xf numFmtId="167" fontId="27" fillId="19" borderId="80" xfId="2" applyNumberFormat="1" applyFont="1" applyFill="1" applyBorder="1" applyProtection="1"/>
    <xf numFmtId="1" fontId="28" fillId="24" borderId="48" xfId="2" applyNumberFormat="1" applyFont="1" applyFill="1" applyBorder="1" applyProtection="1"/>
    <xf numFmtId="9" fontId="28" fillId="19" borderId="80" xfId="2" applyNumberFormat="1" applyFont="1" applyFill="1" applyBorder="1" applyProtection="1"/>
    <xf numFmtId="1" fontId="27" fillId="18" borderId="80" xfId="2" applyNumberFormat="1" applyFont="1" applyFill="1" applyBorder="1" applyProtection="1"/>
    <xf numFmtId="1" fontId="28" fillId="24" borderId="82" xfId="2" applyNumberFormat="1" applyFont="1" applyFill="1" applyBorder="1" applyProtection="1"/>
    <xf numFmtId="0" fontId="28" fillId="24" borderId="83" xfId="4" applyFont="1" applyFill="1" applyBorder="1" applyProtection="1"/>
    <xf numFmtId="0" fontId="28" fillId="22" borderId="84" xfId="5" applyFont="1" applyFill="1" applyBorder="1" applyProtection="1"/>
    <xf numFmtId="0" fontId="27" fillId="18" borderId="34" xfId="2" applyFont="1" applyFill="1" applyBorder="1" applyAlignment="1" applyProtection="1">
      <alignment horizontal="left"/>
    </xf>
    <xf numFmtId="1" fontId="27" fillId="18" borderId="85" xfId="2" applyNumberFormat="1" applyFont="1" applyFill="1" applyBorder="1" applyProtection="1"/>
    <xf numFmtId="167" fontId="28" fillId="20" borderId="86" xfId="2" applyNumberFormat="1" applyFont="1" applyFill="1" applyBorder="1" applyAlignment="1" applyProtection="1">
      <alignment horizontal="right"/>
    </xf>
    <xf numFmtId="9" fontId="20" fillId="18" borderId="87" xfId="2" applyNumberFormat="1" applyFill="1" applyBorder="1" applyAlignment="1" applyProtection="1">
      <alignment horizontal="right"/>
    </xf>
    <xf numFmtId="167" fontId="28" fillId="20" borderId="88" xfId="2" applyNumberFormat="1" applyFont="1" applyFill="1" applyBorder="1" applyAlignment="1" applyProtection="1">
      <alignment horizontal="right"/>
    </xf>
    <xf numFmtId="9" fontId="28" fillId="18" borderId="87" xfId="2" applyNumberFormat="1" applyFont="1" applyFill="1" applyBorder="1" applyAlignment="1" applyProtection="1">
      <alignment horizontal="right"/>
    </xf>
    <xf numFmtId="0" fontId="28" fillId="20" borderId="88" xfId="2" applyFont="1" applyFill="1" applyBorder="1" applyAlignment="1" applyProtection="1">
      <alignment horizontal="right"/>
    </xf>
    <xf numFmtId="9" fontId="28" fillId="18" borderId="89" xfId="2" applyNumberFormat="1" applyFont="1" applyFill="1" applyBorder="1" applyAlignment="1" applyProtection="1">
      <alignment horizontal="right"/>
    </xf>
    <xf numFmtId="167" fontId="20" fillId="20" borderId="90" xfId="2" applyNumberFormat="1" applyFill="1" applyBorder="1" applyAlignment="1" applyProtection="1">
      <alignment horizontal="right"/>
    </xf>
    <xf numFmtId="0" fontId="20" fillId="8" borderId="91" xfId="2" applyFill="1" applyBorder="1" applyProtection="1"/>
    <xf numFmtId="167" fontId="20" fillId="20" borderId="86" xfId="2" applyNumberFormat="1" applyFill="1" applyBorder="1" applyAlignment="1" applyProtection="1">
      <alignment horizontal="right"/>
    </xf>
    <xf numFmtId="0" fontId="20" fillId="8" borderId="89" xfId="2" applyFill="1" applyBorder="1" applyProtection="1"/>
    <xf numFmtId="0" fontId="20" fillId="20" borderId="88" xfId="2" applyFill="1" applyBorder="1" applyAlignment="1" applyProtection="1">
      <alignment horizontal="right"/>
    </xf>
    <xf numFmtId="9" fontId="20" fillId="8" borderId="91" xfId="3" applyFont="1" applyFill="1" applyBorder="1" applyProtection="1"/>
    <xf numFmtId="0" fontId="20" fillId="20" borderId="86" xfId="2" applyFill="1" applyBorder="1" applyAlignment="1" applyProtection="1">
      <alignment horizontal="right"/>
    </xf>
    <xf numFmtId="9" fontId="20" fillId="8" borderId="87" xfId="3" applyFont="1" applyFill="1" applyBorder="1" applyProtection="1"/>
    <xf numFmtId="0" fontId="20" fillId="20" borderId="90" xfId="2" applyFill="1" applyBorder="1" applyAlignment="1" applyProtection="1">
      <alignment horizontal="right"/>
    </xf>
    <xf numFmtId="9" fontId="20" fillId="8" borderId="89" xfId="3" applyFont="1" applyFill="1" applyBorder="1" applyProtection="1"/>
    <xf numFmtId="0" fontId="26" fillId="13" borderId="61" xfId="2" applyFont="1" applyFill="1" applyBorder="1" applyAlignment="1" applyProtection="1">
      <alignment horizontal="center" vertical="justify"/>
    </xf>
    <xf numFmtId="9" fontId="26" fillId="14" borderId="64" xfId="3" applyFont="1" applyFill="1" applyBorder="1" applyAlignment="1" applyProtection="1">
      <alignment horizontal="center" vertical="justify"/>
    </xf>
    <xf numFmtId="168" fontId="28" fillId="20" borderId="92" xfId="2" applyNumberFormat="1" applyFont="1" applyFill="1" applyBorder="1" applyProtection="1"/>
    <xf numFmtId="0" fontId="28" fillId="20" borderId="71" xfId="2" applyFont="1" applyFill="1" applyBorder="1" applyProtection="1"/>
    <xf numFmtId="9" fontId="28" fillId="18" borderId="35" xfId="2" applyNumberFormat="1" applyFont="1" applyFill="1" applyBorder="1" applyProtection="1"/>
    <xf numFmtId="9" fontId="28" fillId="18" borderId="93" xfId="2" applyNumberFormat="1" applyFont="1" applyFill="1" applyBorder="1" applyProtection="1"/>
    <xf numFmtId="1" fontId="20" fillId="20" borderId="75" xfId="2" applyNumberFormat="1" applyFill="1" applyBorder="1" applyProtection="1"/>
    <xf numFmtId="9" fontId="20" fillId="8" borderId="72" xfId="2" applyNumberFormat="1" applyFill="1" applyBorder="1" applyProtection="1"/>
    <xf numFmtId="1" fontId="20" fillId="20" borderId="73" xfId="2" applyNumberFormat="1" applyFill="1" applyBorder="1" applyProtection="1"/>
    <xf numFmtId="9" fontId="20" fillId="8" borderId="76" xfId="2" applyNumberFormat="1" applyFill="1" applyBorder="1" applyProtection="1"/>
    <xf numFmtId="168" fontId="28" fillId="24" borderId="81" xfId="2" applyNumberFormat="1" applyFont="1" applyFill="1" applyBorder="1" applyProtection="1"/>
    <xf numFmtId="0" fontId="28" fillId="24" borderId="79" xfId="2" applyFont="1" applyFill="1" applyBorder="1" applyProtection="1"/>
    <xf numFmtId="9" fontId="20" fillId="0" borderId="72" xfId="2" applyNumberFormat="1" applyBorder="1" applyProtection="1"/>
    <xf numFmtId="9" fontId="20" fillId="0" borderId="76" xfId="2" applyNumberFormat="1" applyBorder="1" applyProtection="1"/>
    <xf numFmtId="168" fontId="28" fillId="20" borderId="81" xfId="2" applyNumberFormat="1" applyFont="1" applyFill="1" applyBorder="1" applyProtection="1"/>
    <xf numFmtId="0" fontId="28" fillId="20" borderId="79" xfId="2" applyFont="1" applyFill="1" applyBorder="1" applyProtection="1"/>
    <xf numFmtId="170" fontId="28" fillId="25" borderId="48" xfId="2" applyNumberFormat="1" applyFont="1" applyFill="1" applyBorder="1" applyProtection="1"/>
    <xf numFmtId="9" fontId="28" fillId="0" borderId="51" xfId="2" applyNumberFormat="1" applyFont="1" applyFill="1" applyBorder="1" applyProtection="1"/>
    <xf numFmtId="169" fontId="28" fillId="24" borderId="81" xfId="2" applyNumberFormat="1" applyFont="1" applyFill="1" applyBorder="1" applyProtection="1"/>
    <xf numFmtId="167" fontId="28" fillId="0" borderId="48" xfId="2" applyNumberFormat="1" applyFont="1" applyFill="1" applyBorder="1" applyProtection="1"/>
    <xf numFmtId="1" fontId="28" fillId="20" borderId="82" xfId="2" applyNumberFormat="1" applyFont="1" applyFill="1" applyBorder="1" applyProtection="1"/>
    <xf numFmtId="168" fontId="28" fillId="20" borderId="94" xfId="2" applyNumberFormat="1" applyFont="1" applyFill="1" applyBorder="1" applyProtection="1"/>
    <xf numFmtId="0" fontId="28" fillId="20" borderId="84" xfId="2" applyFont="1" applyFill="1" applyBorder="1" applyProtection="1"/>
    <xf numFmtId="1" fontId="28" fillId="24" borderId="50" xfId="2" applyNumberFormat="1" applyFont="1" applyFill="1" applyBorder="1" applyProtection="1"/>
    <xf numFmtId="168" fontId="28" fillId="24" borderId="52" xfId="2" applyNumberFormat="1" applyFont="1" applyFill="1" applyBorder="1" applyProtection="1"/>
    <xf numFmtId="0" fontId="28" fillId="24" borderId="52" xfId="2" applyFont="1" applyFill="1" applyBorder="1" applyAlignment="1" applyProtection="1">
      <alignment horizontal="right"/>
    </xf>
    <xf numFmtId="1" fontId="27" fillId="18" borderId="35" xfId="2" applyNumberFormat="1" applyFont="1" applyFill="1" applyBorder="1" applyProtection="1"/>
    <xf numFmtId="168" fontId="28" fillId="20" borderId="52" xfId="2" applyNumberFormat="1" applyFont="1" applyFill="1" applyBorder="1" applyProtection="1"/>
    <xf numFmtId="0" fontId="27" fillId="19" borderId="95" xfId="2" applyFont="1" applyFill="1" applyBorder="1" applyAlignment="1" applyProtection="1">
      <alignment horizontal="left"/>
    </xf>
    <xf numFmtId="1" fontId="27" fillId="19" borderId="96" xfId="2" applyNumberFormat="1" applyFont="1" applyFill="1" applyBorder="1" applyProtection="1"/>
    <xf numFmtId="1" fontId="28" fillId="24" borderId="97" xfId="2" applyNumberFormat="1" applyFont="1" applyFill="1" applyBorder="1" applyProtection="1"/>
    <xf numFmtId="9" fontId="28" fillId="23" borderId="99" xfId="2" applyNumberFormat="1" applyFont="1" applyFill="1" applyBorder="1" applyProtection="1"/>
    <xf numFmtId="168" fontId="28" fillId="24" borderId="98" xfId="2" applyNumberFormat="1" applyFont="1" applyFill="1" applyBorder="1" applyProtection="1"/>
    <xf numFmtId="9" fontId="28" fillId="0" borderId="99" xfId="2" applyNumberFormat="1" applyFont="1" applyBorder="1" applyProtection="1"/>
    <xf numFmtId="0" fontId="28" fillId="24" borderId="98" xfId="2" applyFont="1" applyFill="1" applyBorder="1" applyAlignment="1" applyProtection="1">
      <alignment horizontal="right"/>
    </xf>
    <xf numFmtId="9" fontId="28" fillId="19" borderId="106" xfId="2" applyNumberFormat="1" applyFont="1" applyFill="1" applyBorder="1" applyProtection="1"/>
    <xf numFmtId="9" fontId="28" fillId="19" borderId="99" xfId="2" applyNumberFormat="1" applyFont="1" applyFill="1" applyBorder="1" applyAlignment="1" applyProtection="1">
      <alignment horizontal="right"/>
    </xf>
    <xf numFmtId="1" fontId="20" fillId="22" borderId="100" xfId="2" applyNumberFormat="1" applyFill="1" applyBorder="1" applyProtection="1"/>
    <xf numFmtId="9" fontId="20" fillId="0" borderId="101" xfId="2" applyNumberFormat="1" applyBorder="1" applyProtection="1"/>
    <xf numFmtId="1" fontId="20" fillId="22" borderId="97" xfId="2" applyNumberFormat="1" applyFill="1" applyBorder="1" applyProtection="1"/>
    <xf numFmtId="9" fontId="20" fillId="0" borderId="102" xfId="2" applyNumberFormat="1" applyBorder="1" applyProtection="1"/>
    <xf numFmtId="0" fontId="20" fillId="22" borderId="98" xfId="2" applyFill="1" applyBorder="1" applyProtection="1"/>
    <xf numFmtId="9" fontId="20" fillId="0" borderId="103" xfId="3" applyFont="1" applyBorder="1" applyProtection="1"/>
    <xf numFmtId="0" fontId="20" fillId="22" borderId="97" xfId="2" applyFill="1" applyBorder="1" applyProtection="1"/>
    <xf numFmtId="9" fontId="20" fillId="0" borderId="99" xfId="3" applyFont="1" applyBorder="1" applyProtection="1"/>
    <xf numFmtId="0" fontId="20" fillId="22" borderId="100" xfId="2" applyFill="1" applyBorder="1" applyProtection="1"/>
    <xf numFmtId="9" fontId="20" fillId="0" borderId="104" xfId="3" applyFont="1" applyBorder="1" applyProtection="1"/>
    <xf numFmtId="0" fontId="35" fillId="4" borderId="0" xfId="0" applyFont="1" applyFill="1" applyProtection="1"/>
    <xf numFmtId="0" fontId="5" fillId="4" borderId="0" xfId="0" applyFont="1" applyFill="1" applyProtection="1"/>
    <xf numFmtId="0" fontId="5" fillId="0" borderId="0" xfId="0" applyFont="1" applyFill="1" applyProtection="1"/>
    <xf numFmtId="0" fontId="5" fillId="26" borderId="0" xfId="0" applyFont="1" applyFill="1" applyProtection="1"/>
    <xf numFmtId="0" fontId="0" fillId="4" borderId="0" xfId="0" applyFill="1" applyProtection="1"/>
    <xf numFmtId="0" fontId="0" fillId="0" borderId="0" xfId="0" applyProtection="1"/>
    <xf numFmtId="0" fontId="35" fillId="0" borderId="0" xfId="0" applyFont="1" applyFill="1" applyProtection="1"/>
    <xf numFmtId="0" fontId="5" fillId="0" borderId="0" xfId="0" applyFont="1" applyProtection="1"/>
    <xf numFmtId="0" fontId="35" fillId="0" borderId="0" xfId="0" applyFont="1" applyProtection="1"/>
    <xf numFmtId="0" fontId="0" fillId="4" borderId="0" xfId="0" applyFill="1" applyProtection="1">
      <protection hidden="1"/>
    </xf>
    <xf numFmtId="0" fontId="0" fillId="0" borderId="0" xfId="0" applyProtection="1">
      <protection hidden="1"/>
    </xf>
    <xf numFmtId="0" fontId="0" fillId="4" borderId="0" xfId="0" applyFill="1" applyBorder="1" applyProtection="1">
      <protection hidden="1"/>
    </xf>
    <xf numFmtId="0" fontId="4" fillId="4" borderId="0" xfId="0" applyFont="1" applyFill="1" applyBorder="1" applyAlignment="1" applyProtection="1">
      <alignment horizontal="center" vertical="center"/>
      <protection hidden="1"/>
    </xf>
    <xf numFmtId="0" fontId="0" fillId="0" borderId="0" xfId="0" applyBorder="1" applyProtection="1">
      <protection hidden="1"/>
    </xf>
    <xf numFmtId="0" fontId="0" fillId="4" borderId="0" xfId="0" applyFont="1" applyFill="1" applyBorder="1" applyAlignment="1" applyProtection="1">
      <alignment horizontal="center"/>
      <protection hidden="1"/>
    </xf>
    <xf numFmtId="0" fontId="30" fillId="4" borderId="0" xfId="0" applyFont="1" applyFill="1" applyBorder="1" applyProtection="1">
      <protection hidden="1"/>
    </xf>
    <xf numFmtId="0" fontId="0" fillId="4" borderId="0" xfId="0" applyFill="1" applyBorder="1" applyAlignment="1" applyProtection="1">
      <alignment horizontal="center" vertical="center" wrapText="1"/>
      <protection hidden="1"/>
    </xf>
    <xf numFmtId="0" fontId="9" fillId="3" borderId="1" xfId="0" applyFont="1" applyFill="1" applyBorder="1" applyProtection="1">
      <protection hidden="1"/>
    </xf>
    <xf numFmtId="0" fontId="6" fillId="3" borderId="1" xfId="0" applyFont="1" applyFill="1" applyBorder="1" applyAlignment="1" applyProtection="1">
      <alignment shrinkToFit="1"/>
      <protection hidden="1"/>
    </xf>
    <xf numFmtId="0" fontId="6" fillId="3" borderId="1" xfId="0" applyFont="1" applyFill="1" applyBorder="1" applyAlignment="1" applyProtection="1">
      <alignment horizontal="center"/>
      <protection hidden="1"/>
    </xf>
    <xf numFmtId="0" fontId="1" fillId="4" borderId="0" xfId="0" applyFont="1" applyFill="1" applyBorder="1" applyAlignment="1" applyProtection="1">
      <alignment horizontal="center" vertical="center" shrinkToFit="1"/>
      <protection hidden="1"/>
    </xf>
    <xf numFmtId="0" fontId="9" fillId="4" borderId="0" xfId="0" applyFont="1" applyFill="1" applyBorder="1" applyProtection="1">
      <protection hidden="1"/>
    </xf>
    <xf numFmtId="0" fontId="6" fillId="4" borderId="0" xfId="0" applyFont="1" applyFill="1" applyBorder="1" applyProtection="1">
      <protection hidden="1"/>
    </xf>
    <xf numFmtId="0" fontId="6" fillId="4" borderId="0" xfId="0" applyFont="1" applyFill="1" applyBorder="1" applyAlignment="1" applyProtection="1">
      <alignment horizontal="center"/>
      <protection hidden="1"/>
    </xf>
    <xf numFmtId="0" fontId="9" fillId="3" borderId="4" xfId="0" applyFont="1" applyFill="1" applyBorder="1" applyAlignment="1" applyProtection="1">
      <alignment vertical="top"/>
      <protection hidden="1"/>
    </xf>
    <xf numFmtId="0" fontId="6" fillId="3" borderId="4" xfId="0" applyFont="1" applyFill="1" applyBorder="1" applyProtection="1">
      <protection hidden="1"/>
    </xf>
    <xf numFmtId="0" fontId="6" fillId="3" borderId="4" xfId="0" applyFont="1" applyFill="1" applyBorder="1" applyAlignment="1" applyProtection="1">
      <alignment horizontal="center"/>
      <protection hidden="1"/>
    </xf>
    <xf numFmtId="0" fontId="10" fillId="3" borderId="0" xfId="0" applyFont="1" applyFill="1" applyBorder="1" applyAlignment="1" applyProtection="1">
      <alignment vertical="top"/>
      <protection hidden="1"/>
    </xf>
    <xf numFmtId="0" fontId="11" fillId="3" borderId="0" xfId="0" applyFont="1" applyFill="1" applyBorder="1" applyAlignment="1" applyProtection="1">
      <alignment horizontal="center"/>
      <protection hidden="1"/>
    </xf>
    <xf numFmtId="0" fontId="6" fillId="3" borderId="0" xfId="0" applyFont="1" applyFill="1" applyBorder="1" applyAlignment="1" applyProtection="1">
      <alignment horizontal="center"/>
      <protection hidden="1"/>
    </xf>
    <xf numFmtId="0" fontId="1" fillId="3" borderId="0" xfId="0" applyFont="1" applyFill="1" applyBorder="1" applyAlignment="1" applyProtection="1">
      <alignment horizontal="center"/>
      <protection hidden="1"/>
    </xf>
    <xf numFmtId="0" fontId="5" fillId="4" borderId="0" xfId="0" applyFont="1" applyFill="1" applyBorder="1" applyAlignment="1" applyProtection="1">
      <alignment horizontal="center" vertical="center"/>
      <protection hidden="1"/>
    </xf>
    <xf numFmtId="0" fontId="7" fillId="3" borderId="0" xfId="0" applyFont="1" applyFill="1" applyBorder="1" applyAlignment="1" applyProtection="1">
      <alignment vertical="top"/>
      <protection hidden="1"/>
    </xf>
    <xf numFmtId="0" fontId="6" fillId="3" borderId="4" xfId="0" applyFont="1" applyFill="1" applyBorder="1" applyAlignment="1" applyProtection="1">
      <alignment shrinkToFit="1"/>
      <protection hidden="1"/>
    </xf>
    <xf numFmtId="0" fontId="6" fillId="3" borderId="5" xfId="0" applyFont="1" applyFill="1" applyBorder="1" applyAlignment="1" applyProtection="1">
      <alignment horizontal="center"/>
      <protection hidden="1"/>
    </xf>
    <xf numFmtId="0" fontId="1" fillId="4" borderId="105" xfId="0" applyFont="1" applyFill="1" applyBorder="1" applyAlignment="1" applyProtection="1">
      <alignment horizontal="center"/>
      <protection hidden="1"/>
    </xf>
    <xf numFmtId="0" fontId="1" fillId="4" borderId="0" xfId="0" applyFont="1" applyFill="1" applyBorder="1" applyAlignment="1" applyProtection="1">
      <alignment horizontal="center"/>
      <protection hidden="1"/>
    </xf>
    <xf numFmtId="0" fontId="32" fillId="4" borderId="0" xfId="0" applyFont="1" applyFill="1" applyBorder="1" applyAlignment="1" applyProtection="1">
      <alignment horizontal="center"/>
      <protection hidden="1"/>
    </xf>
    <xf numFmtId="0" fontId="7" fillId="3" borderId="1" xfId="0" applyFont="1" applyFill="1" applyBorder="1" applyAlignment="1" applyProtection="1">
      <alignment vertical="top"/>
      <protection hidden="1"/>
    </xf>
    <xf numFmtId="0" fontId="6" fillId="3" borderId="2" xfId="0" applyFont="1" applyFill="1" applyBorder="1" applyAlignment="1" applyProtection="1">
      <alignment shrinkToFit="1"/>
      <protection hidden="1"/>
    </xf>
    <xf numFmtId="0" fontId="6" fillId="3" borderId="2" xfId="0" applyFont="1" applyFill="1" applyBorder="1" applyAlignment="1" applyProtection="1">
      <protection hidden="1"/>
    </xf>
    <xf numFmtId="1" fontId="6" fillId="3" borderId="1" xfId="0" applyNumberFormat="1" applyFont="1" applyFill="1" applyBorder="1" applyAlignment="1" applyProtection="1">
      <alignment horizontal="center"/>
      <protection hidden="1"/>
    </xf>
    <xf numFmtId="1" fontId="0" fillId="4" borderId="0" xfId="0" applyNumberFormat="1" applyFont="1" applyFill="1" applyBorder="1" applyAlignment="1" applyProtection="1">
      <alignment horizontal="center"/>
      <protection hidden="1"/>
    </xf>
    <xf numFmtId="0" fontId="0" fillId="4" borderId="0" xfId="0" applyFill="1" applyBorder="1" applyAlignment="1" applyProtection="1">
      <alignment horizontal="center"/>
      <protection hidden="1"/>
    </xf>
    <xf numFmtId="0" fontId="2" fillId="4" borderId="0" xfId="0" applyFont="1" applyFill="1" applyBorder="1" applyAlignment="1" applyProtection="1">
      <alignment horizontal="center" vertical="center" shrinkToFit="1"/>
      <protection hidden="1"/>
    </xf>
    <xf numFmtId="0" fontId="9" fillId="4" borderId="1" xfId="0" applyFont="1" applyFill="1" applyBorder="1" applyProtection="1">
      <protection hidden="1"/>
    </xf>
    <xf numFmtId="0" fontId="6" fillId="4" borderId="1" xfId="0" applyFont="1" applyFill="1" applyBorder="1" applyAlignment="1" applyProtection="1">
      <alignment horizontal="left"/>
      <protection hidden="1"/>
    </xf>
    <xf numFmtId="0" fontId="9" fillId="3" borderId="2" xfId="0" applyFont="1" applyFill="1" applyBorder="1" applyProtection="1">
      <protection hidden="1"/>
    </xf>
    <xf numFmtId="0" fontId="9" fillId="4" borderId="2" xfId="0" applyFont="1" applyFill="1" applyBorder="1" applyProtection="1">
      <protection hidden="1"/>
    </xf>
    <xf numFmtId="0" fontId="6" fillId="4" borderId="2" xfId="0" applyFont="1" applyFill="1" applyBorder="1" applyAlignment="1" applyProtection="1">
      <alignment horizontal="left"/>
      <protection hidden="1"/>
    </xf>
    <xf numFmtId="0" fontId="30" fillId="3" borderId="0" xfId="0" applyFont="1" applyFill="1" applyBorder="1" applyProtection="1">
      <protection hidden="1"/>
    </xf>
    <xf numFmtId="0" fontId="30" fillId="3" borderId="0" xfId="0" applyFont="1" applyFill="1" applyBorder="1" applyAlignment="1" applyProtection="1">
      <alignment horizontal="center"/>
      <protection hidden="1"/>
    </xf>
    <xf numFmtId="0" fontId="8" fillId="4" borderId="0" xfId="0" applyFont="1" applyFill="1" applyBorder="1" applyAlignment="1" applyProtection="1">
      <alignment vertical="center"/>
      <protection hidden="1"/>
    </xf>
    <xf numFmtId="0" fontId="16" fillId="4" borderId="0" xfId="0" applyFont="1" applyFill="1" applyBorder="1" applyAlignment="1" applyProtection="1">
      <alignment horizontal="left" vertical="center"/>
      <protection hidden="1"/>
    </xf>
    <xf numFmtId="0" fontId="8" fillId="4" borderId="0" xfId="0" applyFont="1" applyFill="1" applyAlignment="1" applyProtection="1">
      <alignment vertical="center"/>
      <protection hidden="1"/>
    </xf>
    <xf numFmtId="0" fontId="8" fillId="0" borderId="0" xfId="0" applyFont="1" applyAlignment="1" applyProtection="1">
      <alignment vertical="center"/>
      <protection hidden="1"/>
    </xf>
    <xf numFmtId="0" fontId="6" fillId="3" borderId="1" xfId="0" applyFont="1" applyFill="1" applyBorder="1" applyAlignment="1" applyProtection="1">
      <alignment horizontal="center" vertical="center" shrinkToFit="1"/>
      <protection hidden="1"/>
    </xf>
    <xf numFmtId="0" fontId="6" fillId="3" borderId="1" xfId="0" applyFont="1" applyFill="1" applyBorder="1" applyAlignment="1" applyProtection="1">
      <alignment horizontal="center" shrinkToFit="1"/>
      <protection hidden="1"/>
    </xf>
    <xf numFmtId="164" fontId="6" fillId="3" borderId="1" xfId="0" applyNumberFormat="1" applyFont="1" applyFill="1" applyBorder="1" applyAlignment="1" applyProtection="1">
      <alignment horizontal="center"/>
      <protection hidden="1"/>
    </xf>
    <xf numFmtId="164" fontId="6" fillId="4" borderId="0" xfId="0" applyNumberFormat="1" applyFont="1" applyFill="1" applyBorder="1" applyAlignment="1" applyProtection="1">
      <alignment horizontal="center"/>
      <protection hidden="1"/>
    </xf>
    <xf numFmtId="0" fontId="1" fillId="4" borderId="0" xfId="0" applyFont="1" applyFill="1" applyBorder="1" applyAlignment="1" applyProtection="1">
      <alignment wrapText="1"/>
      <protection hidden="1"/>
    </xf>
    <xf numFmtId="0" fontId="6" fillId="3" borderId="2" xfId="0" applyFont="1" applyFill="1" applyBorder="1" applyAlignment="1" applyProtection="1">
      <alignment horizontal="center" vertical="center" shrinkToFit="1"/>
      <protection hidden="1"/>
    </xf>
    <xf numFmtId="0" fontId="6" fillId="4" borderId="0" xfId="0" applyFont="1" applyFill="1" applyBorder="1" applyAlignment="1" applyProtection="1">
      <alignment shrinkToFit="1"/>
      <protection hidden="1"/>
    </xf>
    <xf numFmtId="0" fontId="6" fillId="4" borderId="0" xfId="0" applyFont="1" applyFill="1" applyBorder="1" applyAlignment="1" applyProtection="1">
      <alignment horizontal="center" shrinkToFit="1"/>
      <protection hidden="1"/>
    </xf>
    <xf numFmtId="0" fontId="6" fillId="3" borderId="7" xfId="0" applyFont="1" applyFill="1" applyBorder="1" applyAlignment="1" applyProtection="1">
      <alignment shrinkToFit="1"/>
      <protection hidden="1"/>
    </xf>
    <xf numFmtId="0" fontId="6" fillId="3" borderId="7" xfId="0" applyFont="1" applyFill="1" applyBorder="1" applyAlignment="1" applyProtection="1">
      <alignment horizontal="center" shrinkToFit="1"/>
      <protection hidden="1"/>
    </xf>
    <xf numFmtId="165" fontId="6" fillId="3" borderId="7" xfId="0" applyNumberFormat="1" applyFont="1" applyFill="1" applyBorder="1" applyAlignment="1" applyProtection="1">
      <alignment horizontal="center"/>
      <protection hidden="1"/>
    </xf>
    <xf numFmtId="165" fontId="6" fillId="4" borderId="0" xfId="0" applyNumberFormat="1" applyFont="1" applyFill="1" applyBorder="1" applyAlignment="1" applyProtection="1">
      <alignment horizontal="center"/>
      <protection hidden="1"/>
    </xf>
    <xf numFmtId="0" fontId="6" fillId="3" borderId="0" xfId="0" applyFont="1" applyFill="1" applyBorder="1" applyAlignment="1" applyProtection="1">
      <alignment shrinkToFit="1"/>
      <protection hidden="1"/>
    </xf>
    <xf numFmtId="0" fontId="6" fillId="3" borderId="0" xfId="0" applyFont="1" applyFill="1" applyBorder="1" applyAlignment="1" applyProtection="1">
      <alignment horizontal="center" shrinkToFit="1"/>
      <protection hidden="1"/>
    </xf>
    <xf numFmtId="0" fontId="1" fillId="4" borderId="0" xfId="0" applyFont="1" applyFill="1" applyAlignment="1" applyProtection="1">
      <alignment vertical="center" wrapText="1"/>
      <protection hidden="1"/>
    </xf>
    <xf numFmtId="0" fontId="6" fillId="3" borderId="2" xfId="0" applyFont="1" applyFill="1" applyBorder="1" applyAlignment="1" applyProtection="1">
      <alignment horizontal="center" shrinkToFit="1"/>
      <protection hidden="1"/>
    </xf>
    <xf numFmtId="164" fontId="6" fillId="3" borderId="2" xfId="0" applyNumberFormat="1" applyFont="1" applyFill="1" applyBorder="1" applyAlignment="1" applyProtection="1">
      <protection hidden="1"/>
    </xf>
    <xf numFmtId="164" fontId="6" fillId="4" borderId="0" xfId="0" applyNumberFormat="1" applyFont="1" applyFill="1" applyBorder="1" applyAlignment="1" applyProtection="1">
      <protection hidden="1"/>
    </xf>
    <xf numFmtId="164" fontId="6" fillId="3" borderId="0" xfId="0" applyNumberFormat="1" applyFont="1" applyFill="1" applyBorder="1" applyAlignment="1" applyProtection="1">
      <protection hidden="1"/>
    </xf>
    <xf numFmtId="0" fontId="6" fillId="3" borderId="6" xfId="0" applyFont="1" applyFill="1" applyBorder="1" applyAlignment="1" applyProtection="1">
      <alignment shrinkToFit="1"/>
      <protection hidden="1"/>
    </xf>
    <xf numFmtId="0" fontId="6" fillId="3" borderId="6" xfId="0" applyFont="1" applyFill="1" applyBorder="1" applyAlignment="1" applyProtection="1">
      <alignment horizontal="center" shrinkToFit="1"/>
      <protection hidden="1"/>
    </xf>
    <xf numFmtId="164" fontId="6" fillId="3" borderId="6" xfId="0" applyNumberFormat="1" applyFont="1" applyFill="1" applyBorder="1" applyAlignment="1" applyProtection="1">
      <alignment horizontal="center"/>
      <protection hidden="1"/>
    </xf>
    <xf numFmtId="0" fontId="6" fillId="3" borderId="0" xfId="0" applyFont="1" applyFill="1" applyBorder="1" applyAlignment="1" applyProtection="1">
      <alignment vertical="center" shrinkToFit="1"/>
      <protection hidden="1"/>
    </xf>
    <xf numFmtId="0" fontId="6" fillId="3" borderId="0" xfId="0" applyFont="1" applyFill="1" applyBorder="1" applyAlignment="1" applyProtection="1">
      <alignment horizontal="center" vertical="center" shrinkToFit="1"/>
      <protection hidden="1"/>
    </xf>
    <xf numFmtId="0" fontId="6" fillId="3" borderId="8" xfId="0" applyFont="1" applyFill="1" applyBorder="1" applyProtection="1">
      <protection hidden="1"/>
    </xf>
    <xf numFmtId="0" fontId="6" fillId="3" borderId="8" xfId="0" applyFont="1" applyFill="1" applyBorder="1" applyAlignment="1" applyProtection="1">
      <alignment horizontal="center"/>
      <protection hidden="1"/>
    </xf>
    <xf numFmtId="0" fontId="6" fillId="3" borderId="1" xfId="0" applyFont="1" applyFill="1" applyBorder="1" applyAlignment="1" applyProtection="1">
      <alignment vertical="top" shrinkToFit="1"/>
      <protection hidden="1"/>
    </xf>
    <xf numFmtId="0" fontId="6" fillId="3" borderId="2" xfId="0" applyFont="1" applyFill="1" applyBorder="1" applyProtection="1">
      <protection hidden="1"/>
    </xf>
    <xf numFmtId="0" fontId="6" fillId="3" borderId="2" xfId="0" applyFont="1" applyFill="1" applyBorder="1" applyAlignment="1" applyProtection="1">
      <alignment horizontal="center"/>
      <protection hidden="1"/>
    </xf>
    <xf numFmtId="0" fontId="6" fillId="4" borderId="4" xfId="0" applyFont="1" applyFill="1" applyBorder="1" applyAlignment="1" applyProtection="1">
      <alignment horizontal="center" shrinkToFit="1"/>
      <protection hidden="1"/>
    </xf>
    <xf numFmtId="0" fontId="6" fillId="4" borderId="4" xfId="0" applyFont="1" applyFill="1" applyBorder="1" applyAlignment="1" applyProtection="1">
      <alignment shrinkToFit="1"/>
      <protection hidden="1"/>
    </xf>
    <xf numFmtId="164" fontId="6" fillId="3" borderId="2" xfId="0" applyNumberFormat="1" applyFont="1" applyFill="1" applyBorder="1" applyAlignment="1" applyProtection="1">
      <alignment horizontal="center" shrinkToFit="1"/>
      <protection hidden="1"/>
    </xf>
    <xf numFmtId="1" fontId="6" fillId="3" borderId="2" xfId="0" applyNumberFormat="1" applyFont="1" applyFill="1" applyBorder="1" applyAlignment="1" applyProtection="1">
      <protection hidden="1"/>
    </xf>
    <xf numFmtId="1" fontId="6" fillId="4" borderId="0" xfId="0" applyNumberFormat="1" applyFont="1" applyFill="1" applyBorder="1" applyAlignment="1" applyProtection="1">
      <protection hidden="1"/>
    </xf>
    <xf numFmtId="165" fontId="6" fillId="3" borderId="2" xfId="0" applyNumberFormat="1" applyFont="1" applyFill="1" applyBorder="1" applyAlignment="1" applyProtection="1">
      <alignment horizontal="center" shrinkToFit="1"/>
      <protection hidden="1"/>
    </xf>
    <xf numFmtId="165" fontId="6" fillId="4" borderId="0" xfId="0" applyNumberFormat="1" applyFont="1" applyFill="1" applyBorder="1" applyAlignment="1" applyProtection="1">
      <alignment horizontal="center" shrinkToFit="1"/>
      <protection hidden="1"/>
    </xf>
    <xf numFmtId="0" fontId="6" fillId="4" borderId="0" xfId="0" applyFont="1" applyFill="1" applyBorder="1" applyAlignment="1" applyProtection="1">
      <alignment horizontal="left" shrinkToFit="1"/>
      <protection hidden="1"/>
    </xf>
    <xf numFmtId="164" fontId="6" fillId="4" borderId="0" xfId="0" applyNumberFormat="1" applyFont="1" applyFill="1" applyBorder="1" applyAlignment="1" applyProtection="1">
      <alignment horizontal="center" shrinkToFit="1"/>
      <protection hidden="1"/>
    </xf>
    <xf numFmtId="0" fontId="0" fillId="4" borderId="0" xfId="0" applyFill="1" applyAlignment="1" applyProtection="1">
      <alignment horizontal="center"/>
      <protection hidden="1"/>
    </xf>
    <xf numFmtId="0" fontId="6" fillId="4" borderId="0" xfId="0" applyFont="1" applyFill="1" applyBorder="1" applyAlignment="1" applyProtection="1">
      <protection hidden="1"/>
    </xf>
    <xf numFmtId="0" fontId="6" fillId="4" borderId="0" xfId="0" applyFont="1" applyFill="1" applyBorder="1" applyAlignment="1" applyProtection="1">
      <alignment horizontal="left"/>
      <protection hidden="1"/>
    </xf>
    <xf numFmtId="0" fontId="6" fillId="3" borderId="2" xfId="0" applyNumberFormat="1" applyFont="1" applyFill="1" applyBorder="1" applyAlignment="1" applyProtection="1">
      <alignment horizontal="right" shrinkToFit="1"/>
      <protection hidden="1"/>
    </xf>
    <xf numFmtId="0" fontId="6" fillId="3" borderId="2" xfId="0" applyFont="1" applyFill="1" applyBorder="1" applyAlignment="1" applyProtection="1">
      <alignment horizontal="left" vertical="center"/>
      <protection hidden="1"/>
    </xf>
    <xf numFmtId="164" fontId="11" fillId="3" borderId="2" xfId="0" applyNumberFormat="1" applyFont="1" applyFill="1" applyBorder="1" applyAlignment="1" applyProtection="1">
      <alignment horizontal="center"/>
      <protection hidden="1"/>
    </xf>
    <xf numFmtId="0" fontId="0" fillId="0" borderId="0" xfId="0" applyAlignment="1" applyProtection="1">
      <alignment horizontal="center"/>
      <protection hidden="1"/>
    </xf>
    <xf numFmtId="0" fontId="12" fillId="2" borderId="0" xfId="0" applyFont="1" applyFill="1" applyBorder="1" applyAlignment="1" applyProtection="1">
      <alignment horizontal="center" vertical="center"/>
      <protection locked="0"/>
    </xf>
    <xf numFmtId="0" fontId="5" fillId="0" borderId="0" xfId="0" applyFont="1" applyFill="1" applyBorder="1" applyProtection="1">
      <protection hidden="1"/>
    </xf>
    <xf numFmtId="0" fontId="6" fillId="3" borderId="2" xfId="0" applyFont="1" applyFill="1" applyBorder="1" applyAlignment="1" applyProtection="1">
      <alignment horizontal="left" vertical="center" shrinkToFit="1"/>
      <protection hidden="1"/>
    </xf>
    <xf numFmtId="0" fontId="6" fillId="3" borderId="2" xfId="0" applyFont="1" applyFill="1" applyBorder="1" applyAlignment="1" applyProtection="1">
      <alignment horizontal="left" shrinkToFit="1"/>
      <protection hidden="1"/>
    </xf>
    <xf numFmtId="0" fontId="16" fillId="6" borderId="0" xfId="0" applyFont="1" applyFill="1" applyBorder="1" applyAlignment="1" applyProtection="1">
      <alignment horizontal="left" vertical="center" shrinkToFit="1"/>
      <protection hidden="1"/>
    </xf>
    <xf numFmtId="0" fontId="16" fillId="5" borderId="13" xfId="0" applyFont="1" applyFill="1" applyBorder="1" applyAlignment="1" applyProtection="1">
      <alignment horizontal="left" vertical="center" shrinkToFit="1"/>
      <protection hidden="1"/>
    </xf>
    <xf numFmtId="0" fontId="16" fillId="5" borderId="14" xfId="0" applyFont="1" applyFill="1" applyBorder="1" applyAlignment="1" applyProtection="1">
      <alignment horizontal="left" vertical="center" shrinkToFit="1"/>
      <protection hidden="1"/>
    </xf>
    <xf numFmtId="0" fontId="16" fillId="5" borderId="15" xfId="0" applyFont="1" applyFill="1" applyBorder="1" applyAlignment="1" applyProtection="1">
      <alignment horizontal="left" vertical="center" shrinkToFit="1"/>
      <protection hidden="1"/>
    </xf>
    <xf numFmtId="0" fontId="11" fillId="3" borderId="2" xfId="0" applyFont="1" applyFill="1" applyBorder="1" applyAlignment="1" applyProtection="1">
      <alignment horizontal="left" shrinkToFit="1"/>
      <protection hidden="1"/>
    </xf>
    <xf numFmtId="0" fontId="6" fillId="4" borderId="0" xfId="0" applyFont="1" applyFill="1" applyBorder="1" applyAlignment="1" applyProtection="1">
      <alignment horizontal="left" shrinkToFit="1"/>
      <protection hidden="1"/>
    </xf>
    <xf numFmtId="1" fontId="9" fillId="3" borderId="0" xfId="0" applyNumberFormat="1" applyFont="1" applyFill="1" applyBorder="1" applyAlignment="1" applyProtection="1">
      <alignment horizontal="left" vertical="center" shrinkToFit="1"/>
      <protection hidden="1"/>
    </xf>
    <xf numFmtId="1" fontId="9" fillId="3" borderId="1" xfId="0" applyNumberFormat="1" applyFont="1" applyFill="1" applyBorder="1" applyAlignment="1" applyProtection="1">
      <alignment horizontal="left" vertical="center" shrinkToFit="1"/>
      <protection hidden="1"/>
    </xf>
    <xf numFmtId="0" fontId="0" fillId="4" borderId="0" xfId="0" applyFill="1" applyBorder="1" applyAlignment="1" applyProtection="1">
      <alignment horizontal="center" vertical="center" wrapText="1"/>
      <protection hidden="1"/>
    </xf>
    <xf numFmtId="0" fontId="6" fillId="3" borderId="0" xfId="0" applyFont="1" applyFill="1" applyBorder="1" applyAlignment="1" applyProtection="1">
      <alignment shrinkToFit="1"/>
      <protection hidden="1"/>
    </xf>
    <xf numFmtId="0" fontId="6" fillId="3" borderId="1" xfId="0" applyFont="1" applyFill="1" applyBorder="1" applyAlignment="1" applyProtection="1">
      <alignment shrinkToFit="1"/>
      <protection hidden="1"/>
    </xf>
    <xf numFmtId="0" fontId="4" fillId="2" borderId="0" xfId="0" applyFont="1" applyFill="1" applyBorder="1" applyAlignment="1" applyProtection="1">
      <alignment horizontal="left" vertical="center" shrinkToFit="1"/>
      <protection hidden="1"/>
    </xf>
    <xf numFmtId="0" fontId="4" fillId="2" borderId="17" xfId="0" applyFont="1" applyFill="1" applyBorder="1" applyAlignment="1" applyProtection="1">
      <alignment horizontal="left" vertical="center" shrinkToFit="1"/>
      <protection hidden="1"/>
    </xf>
    <xf numFmtId="0" fontId="13" fillId="2" borderId="9" xfId="0" applyFont="1" applyFill="1" applyBorder="1" applyAlignment="1" applyProtection="1">
      <alignment horizontal="left" shrinkToFit="1"/>
      <protection hidden="1"/>
    </xf>
    <xf numFmtId="0" fontId="13" fillId="2" borderId="11" xfId="0" applyFont="1" applyFill="1" applyBorder="1" applyAlignment="1" applyProtection="1">
      <alignment horizontal="left" shrinkToFit="1"/>
      <protection hidden="1"/>
    </xf>
    <xf numFmtId="0" fontId="13" fillId="2" borderId="12" xfId="0" applyFont="1" applyFill="1" applyBorder="1" applyAlignment="1" applyProtection="1">
      <alignment horizontal="left" shrinkToFit="1"/>
      <protection hidden="1"/>
    </xf>
    <xf numFmtId="0" fontId="10" fillId="4" borderId="0" xfId="0" applyFont="1" applyFill="1" applyBorder="1" applyAlignment="1" applyProtection="1">
      <alignment horizontal="center" vertical="center"/>
      <protection hidden="1"/>
    </xf>
    <xf numFmtId="0" fontId="10" fillId="4" borderId="1" xfId="0" applyFont="1" applyFill="1" applyBorder="1" applyAlignment="1" applyProtection="1">
      <alignment horizontal="center" vertical="center"/>
      <protection hidden="1"/>
    </xf>
    <xf numFmtId="0" fontId="1" fillId="3" borderId="2" xfId="0" applyFont="1" applyFill="1" applyBorder="1" applyAlignment="1" applyProtection="1">
      <alignment horizontal="center" vertical="top" shrinkToFit="1"/>
      <protection hidden="1"/>
    </xf>
    <xf numFmtId="0" fontId="6" fillId="3" borderId="1" xfId="0" applyFont="1" applyFill="1" applyBorder="1" applyAlignment="1" applyProtection="1">
      <alignment horizontal="left" shrinkToFit="1"/>
      <protection hidden="1"/>
    </xf>
    <xf numFmtId="0" fontId="16" fillId="7" borderId="0" xfId="0" applyFont="1" applyFill="1" applyBorder="1" applyAlignment="1" applyProtection="1">
      <alignment horizontal="center" vertical="center" shrinkToFit="1"/>
      <protection hidden="1"/>
    </xf>
    <xf numFmtId="0" fontId="6" fillId="3" borderId="16" xfId="0" applyFont="1" applyFill="1" applyBorder="1" applyAlignment="1" applyProtection="1">
      <alignment horizontal="left" vertical="top" shrinkToFit="1"/>
      <protection hidden="1"/>
    </xf>
    <xf numFmtId="0" fontId="6" fillId="3" borderId="4" xfId="0" applyFont="1" applyFill="1" applyBorder="1" applyAlignment="1" applyProtection="1">
      <alignment shrinkToFit="1"/>
      <protection hidden="1"/>
    </xf>
    <xf numFmtId="0" fontId="1" fillId="4" borderId="0" xfId="0" applyFont="1" applyFill="1" applyBorder="1" applyAlignment="1" applyProtection="1">
      <alignment horizontal="center" wrapText="1"/>
      <protection hidden="1"/>
    </xf>
    <xf numFmtId="0" fontId="1" fillId="4" borderId="0" xfId="0" applyFont="1" applyFill="1" applyBorder="1" applyAlignment="1" applyProtection="1">
      <alignment horizontal="center" vertical="center" shrinkToFit="1"/>
      <protection hidden="1"/>
    </xf>
    <xf numFmtId="0" fontId="11" fillId="4" borderId="0" xfId="0" applyFont="1" applyFill="1" applyBorder="1" applyAlignment="1" applyProtection="1">
      <alignment horizontal="center" shrinkToFit="1"/>
      <protection hidden="1"/>
    </xf>
    <xf numFmtId="0" fontId="9" fillId="3" borderId="0" xfId="0" applyFont="1" applyFill="1" applyBorder="1" applyAlignment="1" applyProtection="1">
      <alignment horizontal="left" vertical="center" shrinkToFit="1"/>
      <protection hidden="1"/>
    </xf>
    <xf numFmtId="0" fontId="9" fillId="3" borderId="1" xfId="0" applyFont="1" applyFill="1" applyBorder="1" applyAlignment="1" applyProtection="1">
      <alignment horizontal="left" vertical="center" shrinkToFit="1"/>
      <protection hidden="1"/>
    </xf>
    <xf numFmtId="0" fontId="11" fillId="4" borderId="2" xfId="0" applyFont="1" applyFill="1" applyBorder="1" applyAlignment="1" applyProtection="1">
      <alignment horizontal="center" shrinkToFit="1"/>
      <protection hidden="1"/>
    </xf>
    <xf numFmtId="0" fontId="11" fillId="4" borderId="1" xfId="0" applyFont="1" applyFill="1" applyBorder="1" applyAlignment="1" applyProtection="1">
      <alignment horizontal="center" shrinkToFit="1"/>
      <protection hidden="1"/>
    </xf>
    <xf numFmtId="0" fontId="30" fillId="5" borderId="0" xfId="0" applyFont="1" applyFill="1" applyBorder="1" applyAlignment="1" applyProtection="1">
      <alignment horizontal="center" vertical="center" wrapText="1"/>
      <protection hidden="1"/>
    </xf>
    <xf numFmtId="0" fontId="30" fillId="6" borderId="0" xfId="0" applyFont="1" applyFill="1" applyBorder="1" applyAlignment="1" applyProtection="1">
      <alignment horizontal="center" vertical="center" wrapText="1"/>
      <protection hidden="1"/>
    </xf>
    <xf numFmtId="0" fontId="31" fillId="3" borderId="0" xfId="0" applyFont="1" applyFill="1" applyBorder="1" applyAlignment="1" applyProtection="1">
      <alignment horizontal="left" vertical="center" wrapText="1"/>
      <protection hidden="1"/>
    </xf>
    <xf numFmtId="0" fontId="33" fillId="3" borderId="0" xfId="0" applyFont="1" applyFill="1" applyBorder="1" applyAlignment="1" applyProtection="1">
      <alignment horizontal="left" vertical="center" wrapText="1"/>
      <protection hidden="1"/>
    </xf>
    <xf numFmtId="0" fontId="30" fillId="3" borderId="0" xfId="0" applyFont="1" applyFill="1" applyBorder="1" applyAlignment="1" applyProtection="1">
      <alignment horizontal="left" vertical="center" wrapText="1"/>
      <protection hidden="1"/>
    </xf>
    <xf numFmtId="0" fontId="30" fillId="3" borderId="0" xfId="0" applyFont="1" applyFill="1" applyBorder="1" applyAlignment="1" applyProtection="1">
      <alignment horizontal="left" vertical="top" wrapText="1"/>
      <protection hidden="1"/>
    </xf>
    <xf numFmtId="0" fontId="30" fillId="3" borderId="0" xfId="0" applyFont="1" applyFill="1" applyBorder="1" applyAlignment="1" applyProtection="1">
      <alignment horizontal="left" vertical="top"/>
      <protection hidden="1"/>
    </xf>
    <xf numFmtId="0" fontId="26" fillId="17" borderId="27" xfId="2" applyFont="1" applyFill="1" applyBorder="1" applyAlignment="1" applyProtection="1">
      <alignment horizontal="center" vertical="center" wrapText="1"/>
    </xf>
    <xf numFmtId="0" fontId="26" fillId="17" borderId="33" xfId="2" applyFont="1" applyFill="1" applyBorder="1" applyAlignment="1" applyProtection="1">
      <alignment horizontal="center" vertical="center" wrapText="1"/>
    </xf>
    <xf numFmtId="0" fontId="26" fillId="15" borderId="24" xfId="2" applyFont="1" applyFill="1" applyBorder="1" applyAlignment="1" applyProtection="1">
      <alignment horizontal="center" vertical="center" wrapText="1"/>
    </xf>
    <xf numFmtId="0" fontId="26" fillId="15" borderId="30" xfId="2" applyFont="1" applyFill="1" applyBorder="1" applyAlignment="1" applyProtection="1">
      <alignment horizontal="center" vertical="center" wrapText="1"/>
    </xf>
    <xf numFmtId="0" fontId="26" fillId="9" borderId="27" xfId="2" applyFont="1" applyFill="1" applyBorder="1" applyAlignment="1" applyProtection="1">
      <alignment horizontal="center" vertical="center" wrapText="1"/>
    </xf>
    <xf numFmtId="0" fontId="26" fillId="9" borderId="33" xfId="2" applyFont="1" applyFill="1" applyBorder="1" applyAlignment="1" applyProtection="1">
      <alignment horizontal="center" vertical="center" wrapText="1"/>
    </xf>
    <xf numFmtId="0" fontId="37" fillId="0" borderId="20" xfId="2" applyFont="1" applyBorder="1" applyAlignment="1" applyProtection="1">
      <alignment horizontal="left" vertical="center"/>
    </xf>
    <xf numFmtId="0" fontId="38" fillId="0" borderId="21" xfId="2" applyFont="1" applyBorder="1" applyAlignment="1" applyProtection="1">
      <alignment vertical="center"/>
    </xf>
    <xf numFmtId="0" fontId="26" fillId="9" borderId="25" xfId="2" applyFont="1" applyFill="1" applyBorder="1" applyAlignment="1" applyProtection="1">
      <alignment horizontal="center" vertical="center" wrapText="1"/>
    </xf>
    <xf numFmtId="0" fontId="26" fillId="9" borderId="31" xfId="2" applyFont="1" applyFill="1" applyBorder="1" applyAlignment="1" applyProtection="1">
      <alignment horizontal="center" vertical="center" wrapText="1"/>
    </xf>
    <xf numFmtId="0" fontId="26" fillId="16" borderId="26" xfId="2" applyFont="1" applyFill="1" applyBorder="1" applyAlignment="1" applyProtection="1">
      <alignment horizontal="center" vertical="center" wrapText="1"/>
    </xf>
    <xf numFmtId="0" fontId="26" fillId="16" borderId="32" xfId="2" applyFont="1" applyFill="1" applyBorder="1" applyAlignment="1" applyProtection="1">
      <alignment horizontal="center" vertical="center" wrapText="1"/>
    </xf>
    <xf numFmtId="0" fontId="26" fillId="14" borderId="27" xfId="2" applyFont="1" applyFill="1" applyBorder="1" applyAlignment="1" applyProtection="1">
      <alignment horizontal="center" vertical="center" wrapText="1"/>
    </xf>
    <xf numFmtId="0" fontId="26" fillId="14" borderId="33" xfId="2" applyFont="1" applyFill="1" applyBorder="1" applyAlignment="1" applyProtection="1">
      <alignment horizontal="center" vertical="center" wrapText="1"/>
    </xf>
    <xf numFmtId="0" fontId="26" fillId="16" borderId="24" xfId="2" applyFont="1" applyFill="1" applyBorder="1" applyAlignment="1" applyProtection="1">
      <alignment horizontal="center" vertical="center" wrapText="1"/>
    </xf>
    <xf numFmtId="0" fontId="26" fillId="16" borderId="30" xfId="2" applyFont="1" applyFill="1" applyBorder="1" applyAlignment="1" applyProtection="1">
      <alignment horizontal="center" vertical="center" wrapText="1"/>
    </xf>
    <xf numFmtId="0" fontId="26" fillId="13" borderId="24" xfId="2" applyFont="1" applyFill="1" applyBorder="1" applyAlignment="1" applyProtection="1">
      <alignment horizontal="center" vertical="center" wrapText="1"/>
    </xf>
    <xf numFmtId="0" fontId="26" fillId="13" borderId="30" xfId="2" applyFont="1" applyFill="1" applyBorder="1" applyAlignment="1" applyProtection="1">
      <alignment horizontal="center" vertical="center" wrapText="1"/>
    </xf>
    <xf numFmtId="0" fontId="26" fillId="13" borderId="26" xfId="2" applyFont="1" applyFill="1" applyBorder="1" applyAlignment="1" applyProtection="1">
      <alignment horizontal="center" vertical="center" wrapText="1"/>
    </xf>
    <xf numFmtId="0" fontId="26" fillId="13" borderId="32" xfId="2" applyFont="1" applyFill="1" applyBorder="1" applyAlignment="1" applyProtection="1">
      <alignment horizontal="center" vertical="center" wrapText="1"/>
    </xf>
    <xf numFmtId="0" fontId="34" fillId="26" borderId="0" xfId="2" applyFont="1" applyFill="1" applyBorder="1" applyAlignment="1" applyProtection="1">
      <alignment horizontal="left" vertical="center" wrapText="1"/>
    </xf>
    <xf numFmtId="0" fontId="18" fillId="5" borderId="0" xfId="0" applyFont="1" applyFill="1" applyAlignment="1" applyProtection="1">
      <alignment horizontal="left" vertical="center" wrapText="1"/>
    </xf>
    <xf numFmtId="0" fontId="18" fillId="5" borderId="18" xfId="0" applyFont="1" applyFill="1" applyBorder="1" applyAlignment="1" applyProtection="1">
      <alignment horizontal="left" vertical="center" wrapText="1"/>
    </xf>
    <xf numFmtId="0" fontId="5" fillId="4" borderId="0" xfId="0" applyFont="1" applyFill="1" applyAlignment="1" applyProtection="1">
      <alignment horizontal="center"/>
    </xf>
    <xf numFmtId="0" fontId="22" fillId="0" borderId="20" xfId="2" applyFont="1" applyBorder="1" applyAlignment="1" applyProtection="1">
      <alignment horizontal="center" vertical="center" wrapText="1"/>
    </xf>
    <xf numFmtId="0" fontId="22" fillId="0" borderId="21" xfId="2" applyFont="1" applyBorder="1" applyAlignment="1" applyProtection="1">
      <alignment horizontal="center" vertical="center" wrapText="1"/>
    </xf>
    <xf numFmtId="0" fontId="26" fillId="11" borderId="24" xfId="2" applyFont="1" applyFill="1" applyBorder="1" applyAlignment="1" applyProtection="1">
      <alignment horizontal="center" vertical="center" wrapText="1"/>
    </xf>
    <xf numFmtId="0" fontId="26" fillId="11" borderId="30" xfId="2" applyFont="1" applyFill="1" applyBorder="1" applyAlignment="1" applyProtection="1">
      <alignment horizontal="center" vertical="center" wrapText="1"/>
    </xf>
    <xf numFmtId="0" fontId="26" fillId="12" borderId="25" xfId="2" applyFont="1" applyFill="1" applyBorder="1" applyAlignment="1" applyProtection="1">
      <alignment horizontal="center" vertical="center" wrapText="1"/>
    </xf>
    <xf numFmtId="0" fontId="26" fillId="12" borderId="31" xfId="2" applyFont="1" applyFill="1" applyBorder="1" applyAlignment="1" applyProtection="1">
      <alignment horizontal="center" vertical="center" wrapText="1"/>
    </xf>
    <xf numFmtId="0" fontId="26" fillId="11" borderId="26" xfId="2" applyFont="1" applyFill="1" applyBorder="1" applyAlignment="1" applyProtection="1">
      <alignment horizontal="center" vertical="center" wrapText="1"/>
    </xf>
    <xf numFmtId="0" fontId="26" fillId="11" borderId="32" xfId="2" applyFont="1" applyFill="1" applyBorder="1" applyAlignment="1" applyProtection="1">
      <alignment horizontal="center" vertical="center" wrapText="1"/>
    </xf>
    <xf numFmtId="0" fontId="26" fillId="14" borderId="25" xfId="2" applyFont="1" applyFill="1" applyBorder="1" applyAlignment="1" applyProtection="1">
      <alignment horizontal="center" vertical="center" wrapText="1"/>
    </xf>
    <xf numFmtId="0" fontId="26" fillId="14" borderId="31" xfId="2" applyFont="1" applyFill="1" applyBorder="1" applyAlignment="1" applyProtection="1">
      <alignment horizontal="center" vertical="center" wrapText="1"/>
    </xf>
    <xf numFmtId="0" fontId="26" fillId="15" borderId="26" xfId="2" applyFont="1" applyFill="1" applyBorder="1" applyAlignment="1" applyProtection="1">
      <alignment horizontal="center" vertical="center" wrapText="1"/>
    </xf>
    <xf numFmtId="0" fontId="26" fillId="15" borderId="32" xfId="2" applyFont="1" applyFill="1" applyBorder="1" applyAlignment="1" applyProtection="1">
      <alignment horizontal="center" vertical="center" wrapText="1"/>
    </xf>
  </cellXfs>
  <cellStyles count="6">
    <cellStyle name="Normal" xfId="0" builtinId="0"/>
    <cellStyle name="Normal 2 2" xfId="2" xr:uid="{5087276E-2545-42C0-A284-93D7D367496E}"/>
    <cellStyle name="Normal 4" xfId="1" xr:uid="{2BFCAFDE-1A00-4852-8285-EAD1957FF05A}"/>
    <cellStyle name="Normal 5 2" xfId="4" xr:uid="{CBC0E011-DCAC-42A9-8BAA-428B72255C97}"/>
    <cellStyle name="Normal 6 2" xfId="5" xr:uid="{C5AAF421-BD98-4C7F-A59B-F5590B8EE4D6}"/>
    <cellStyle name="Percent 3" xfId="3" xr:uid="{9BC47B13-7A1F-4C86-A9A4-C4F64D414751}"/>
  </cellStyles>
  <dxfs count="7">
    <dxf>
      <font>
        <color theme="0"/>
      </font>
      <numFmt numFmtId="0" formatCode="General"/>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numFmt numFmtId="0" formatCode="General"/>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numFmt numFmtId="0" formatCode="General"/>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s>
  <tableStyles count="0" defaultTableStyle="TableStyleMedium2" defaultPivotStyle="PivotStyleLight16"/>
  <colors>
    <mruColors>
      <color rgb="FFFFC38F"/>
      <color rgb="FF848688"/>
      <color rgb="FFDFE1EA"/>
      <color rgb="FFC9EABA"/>
      <color rgb="FF201547"/>
      <color rgb="FFED7D31"/>
      <color rgb="FFD1EDFF"/>
      <color rgb="FF36A9E1"/>
      <color rgb="FF0A816F"/>
      <color rgb="FFEFF3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hyperlink" Target="#'MCT Calculator'!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25400</xdr:colOff>
      <xdr:row>24</xdr:row>
      <xdr:rowOff>88900</xdr:rowOff>
    </xdr:from>
    <xdr:to>
      <xdr:col>1</xdr:col>
      <xdr:colOff>1309067</xdr:colOff>
      <xdr:row>27</xdr:row>
      <xdr:rowOff>19050</xdr:rowOff>
    </xdr:to>
    <xdr:sp macro="" textlink="">
      <xdr:nvSpPr>
        <xdr:cNvPr id="3" name="Rectangle: Rounded Corners 1">
          <a:hlinkClick xmlns:r="http://schemas.openxmlformats.org/officeDocument/2006/relationships" r:id="rId1"/>
          <a:extLst>
            <a:ext uri="{FF2B5EF4-FFF2-40B4-BE49-F238E27FC236}">
              <a16:creationId xmlns:a16="http://schemas.microsoft.com/office/drawing/2014/main" id="{B7940EB2-1598-1049-BE0E-8EBB8E4E3B40}"/>
            </a:ext>
          </a:extLst>
        </xdr:cNvPr>
        <xdr:cNvSpPr/>
      </xdr:nvSpPr>
      <xdr:spPr>
        <a:xfrm>
          <a:off x="228600" y="6908800"/>
          <a:ext cx="1283667" cy="501650"/>
        </a:xfrm>
        <a:prstGeom prst="roundRect">
          <a:avLst/>
        </a:prstGeom>
        <a:solidFill>
          <a:srgbClr val="20154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t>Calculator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0</xdr:colOff>
      <xdr:row>0</xdr:row>
      <xdr:rowOff>254000</xdr:rowOff>
    </xdr:from>
    <xdr:to>
      <xdr:col>17</xdr:col>
      <xdr:colOff>20328</xdr:colOff>
      <xdr:row>0</xdr:row>
      <xdr:rowOff>854075</xdr:rowOff>
    </xdr:to>
    <xdr:sp macro="" textlink="">
      <xdr:nvSpPr>
        <xdr:cNvPr id="2" name="TextBox 1">
          <a:extLst>
            <a:ext uri="{FF2B5EF4-FFF2-40B4-BE49-F238E27FC236}">
              <a16:creationId xmlns:a16="http://schemas.microsoft.com/office/drawing/2014/main" id="{B5AB4F84-4056-4D99-ACE9-B96B92A3A25F}"/>
            </a:ext>
          </a:extLst>
        </xdr:cNvPr>
        <xdr:cNvSpPr txBox="1"/>
      </xdr:nvSpPr>
      <xdr:spPr>
        <a:xfrm>
          <a:off x="11772900" y="254000"/>
          <a:ext cx="3322328" cy="600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3200">
              <a:solidFill>
                <a:schemeClr val="bg2">
                  <a:lumMod val="25000"/>
                </a:schemeClr>
              </a:solidFill>
            </a:rPr>
            <a:t>DRI Calculator</a:t>
          </a:r>
        </a:p>
      </xdr:txBody>
    </xdr:sp>
    <xdr:clientData/>
  </xdr:twoCellAnchor>
  <xdr:twoCellAnchor editAs="oneCell">
    <xdr:from>
      <xdr:col>0</xdr:col>
      <xdr:colOff>0</xdr:colOff>
      <xdr:row>0</xdr:row>
      <xdr:rowOff>5291</xdr:rowOff>
    </xdr:from>
    <xdr:to>
      <xdr:col>0</xdr:col>
      <xdr:colOff>2190750</xdr:colOff>
      <xdr:row>0</xdr:row>
      <xdr:rowOff>999885</xdr:rowOff>
    </xdr:to>
    <xdr:pic>
      <xdr:nvPicPr>
        <xdr:cNvPr id="7" name="Picture 6">
          <a:extLst>
            <a:ext uri="{FF2B5EF4-FFF2-40B4-BE49-F238E27FC236}">
              <a16:creationId xmlns:a16="http://schemas.microsoft.com/office/drawing/2014/main" id="{91CE4A08-84FA-8947-BB35-F77AD17BD6FB}"/>
            </a:ext>
          </a:extLst>
        </xdr:cNvPr>
        <xdr:cNvPicPr>
          <a:picLocks noChangeAspect="1"/>
        </xdr:cNvPicPr>
      </xdr:nvPicPr>
      <xdr:blipFill>
        <a:blip xmlns:r="http://schemas.openxmlformats.org/officeDocument/2006/relationships" r:embed="rId1"/>
        <a:stretch>
          <a:fillRect/>
        </a:stretch>
      </xdr:blipFill>
      <xdr:spPr>
        <a:xfrm>
          <a:off x="0" y="5291"/>
          <a:ext cx="2190750" cy="994594"/>
        </a:xfrm>
        <a:prstGeom prst="rect">
          <a:avLst/>
        </a:prstGeom>
      </xdr:spPr>
    </xdr:pic>
    <xdr:clientData/>
  </xdr:twoCellAnchor>
  <xdr:twoCellAnchor editAs="oneCell">
    <xdr:from>
      <xdr:col>0</xdr:col>
      <xdr:colOff>3219502</xdr:colOff>
      <xdr:row>5</xdr:row>
      <xdr:rowOff>215900</xdr:rowOff>
    </xdr:from>
    <xdr:to>
      <xdr:col>0</xdr:col>
      <xdr:colOff>4154476</xdr:colOff>
      <xdr:row>5</xdr:row>
      <xdr:rowOff>1478915</xdr:rowOff>
    </xdr:to>
    <xdr:pic>
      <xdr:nvPicPr>
        <xdr:cNvPr id="3" name="Picture 2">
          <a:extLst>
            <a:ext uri="{FF2B5EF4-FFF2-40B4-BE49-F238E27FC236}">
              <a16:creationId xmlns:a16="http://schemas.microsoft.com/office/drawing/2014/main" id="{BE36F2B2-97F6-AE42-B4FD-9247A8241DD9}"/>
            </a:ext>
          </a:extLst>
        </xdr:cNvPr>
        <xdr:cNvPicPr>
          <a:picLocks noChangeAspect="1"/>
        </xdr:cNvPicPr>
      </xdr:nvPicPr>
      <xdr:blipFill>
        <a:blip xmlns:r="http://schemas.openxmlformats.org/officeDocument/2006/relationships" r:embed="rId2"/>
        <a:stretch>
          <a:fillRect/>
        </a:stretch>
      </xdr:blipFill>
      <xdr:spPr>
        <a:xfrm>
          <a:off x="3219502" y="2794000"/>
          <a:ext cx="934974" cy="1263015"/>
        </a:xfrm>
        <a:prstGeom prst="rect">
          <a:avLst/>
        </a:prstGeom>
      </xdr:spPr>
    </xdr:pic>
    <xdr:clientData/>
  </xdr:twoCellAnchor>
  <xdr:twoCellAnchor editAs="oneCell">
    <xdr:from>
      <xdr:col>0</xdr:col>
      <xdr:colOff>203200</xdr:colOff>
      <xdr:row>5</xdr:row>
      <xdr:rowOff>254000</xdr:rowOff>
    </xdr:from>
    <xdr:to>
      <xdr:col>0</xdr:col>
      <xdr:colOff>1308100</xdr:colOff>
      <xdr:row>5</xdr:row>
      <xdr:rowOff>1460500</xdr:rowOff>
    </xdr:to>
    <xdr:pic>
      <xdr:nvPicPr>
        <xdr:cNvPr id="8" name="Picture 7">
          <a:extLst>
            <a:ext uri="{FF2B5EF4-FFF2-40B4-BE49-F238E27FC236}">
              <a16:creationId xmlns:a16="http://schemas.microsoft.com/office/drawing/2014/main" id="{ED1BDF37-7A70-3744-BFDD-BDFAB6D6A165}"/>
            </a:ext>
          </a:extLst>
        </xdr:cNvPr>
        <xdr:cNvPicPr>
          <a:picLocks noChangeAspect="1"/>
        </xdr:cNvPicPr>
      </xdr:nvPicPr>
      <xdr:blipFill>
        <a:blip xmlns:r="http://schemas.openxmlformats.org/officeDocument/2006/relationships" r:embed="rId3"/>
        <a:stretch>
          <a:fillRect/>
        </a:stretch>
      </xdr:blipFill>
      <xdr:spPr>
        <a:xfrm>
          <a:off x="203200" y="2832100"/>
          <a:ext cx="1104900" cy="1206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19191-5465-4186-8B0C-09891A415C90}">
  <sheetPr>
    <tabColor rgb="FFFF66FF"/>
  </sheetPr>
  <dimension ref="A1:N25"/>
  <sheetViews>
    <sheetView zoomScaleNormal="100" workbookViewId="0">
      <selection activeCell="B6" sqref="B6"/>
    </sheetView>
  </sheetViews>
  <sheetFormatPr baseColWidth="10" defaultColWidth="8.83203125" defaultRowHeight="15"/>
  <cols>
    <col min="1" max="1" width="2.5" style="8" customWidth="1"/>
    <col min="2" max="2" width="229.5" style="8" bestFit="1" customWidth="1"/>
    <col min="3" max="16384" width="8.83203125" style="8"/>
  </cols>
  <sheetData>
    <row r="1" spans="1:14" s="10" customFormat="1" ht="61" customHeight="1">
      <c r="A1" s="335" t="s">
        <v>209</v>
      </c>
      <c r="B1" s="335"/>
      <c r="C1" s="19"/>
      <c r="D1" s="20"/>
      <c r="E1" s="20"/>
      <c r="F1" s="20"/>
      <c r="G1" s="20"/>
      <c r="H1" s="20"/>
      <c r="I1" s="20"/>
      <c r="J1" s="20"/>
      <c r="K1" s="20"/>
      <c r="L1" s="20"/>
      <c r="M1" s="20"/>
      <c r="N1" s="20"/>
    </row>
    <row r="2" spans="1:14" ht="21">
      <c r="A2" s="11"/>
      <c r="B2" s="12"/>
      <c r="C2" s="11"/>
    </row>
    <row r="3" spans="1:14" ht="21" customHeight="1">
      <c r="A3" s="11"/>
      <c r="B3" s="9" t="s">
        <v>20</v>
      </c>
      <c r="C3" s="11"/>
    </row>
    <row r="4" spans="1:14">
      <c r="A4" s="11"/>
      <c r="B4" s="13" t="s">
        <v>162</v>
      </c>
      <c r="C4" s="11"/>
    </row>
    <row r="5" spans="1:14">
      <c r="A5" s="11"/>
      <c r="B5" s="13"/>
      <c r="C5" s="11"/>
    </row>
    <row r="6" spans="1:14">
      <c r="A6" s="11"/>
      <c r="B6" s="13" t="s">
        <v>163</v>
      </c>
      <c r="C6" s="11"/>
    </row>
    <row r="7" spans="1:14" ht="6.75" customHeight="1">
      <c r="A7" s="11"/>
      <c r="B7" s="13"/>
      <c r="C7" s="11"/>
    </row>
    <row r="8" spans="1:14">
      <c r="A8" s="11"/>
      <c r="B8" s="13" t="s">
        <v>164</v>
      </c>
      <c r="C8" s="11"/>
    </row>
    <row r="9" spans="1:14">
      <c r="A9" s="11"/>
      <c r="B9" s="14" t="s">
        <v>168</v>
      </c>
      <c r="C9" s="11"/>
    </row>
    <row r="10" spans="1:14">
      <c r="A10" s="11"/>
      <c r="B10" s="13" t="s">
        <v>165</v>
      </c>
      <c r="C10" s="11"/>
    </row>
    <row r="11" spans="1:14">
      <c r="A11" s="11"/>
      <c r="B11" s="13" t="s">
        <v>166</v>
      </c>
      <c r="C11" s="11"/>
    </row>
    <row r="12" spans="1:14">
      <c r="A12" s="11"/>
      <c r="B12" s="11"/>
      <c r="C12" s="11"/>
    </row>
    <row r="13" spans="1:14" ht="21" customHeight="1">
      <c r="A13" s="11"/>
      <c r="B13" s="9" t="s">
        <v>21</v>
      </c>
      <c r="C13" s="11"/>
    </row>
    <row r="14" spans="1:14" ht="47.25" customHeight="1">
      <c r="A14" s="11"/>
      <c r="B14" s="15" t="s">
        <v>197</v>
      </c>
      <c r="C14" s="11"/>
    </row>
    <row r="15" spans="1:14" ht="29.25" customHeight="1">
      <c r="A15" s="11"/>
      <c r="B15" s="15" t="s">
        <v>192</v>
      </c>
      <c r="C15" s="11"/>
    </row>
    <row r="16" spans="1:14">
      <c r="A16" s="11"/>
      <c r="B16" s="11"/>
      <c r="C16" s="11"/>
    </row>
    <row r="17" spans="1:3" ht="21" customHeight="1">
      <c r="A17" s="11"/>
      <c r="B17" s="9" t="s">
        <v>22</v>
      </c>
      <c r="C17" s="11"/>
    </row>
    <row r="18" spans="1:3">
      <c r="A18" s="11"/>
      <c r="B18" s="13" t="s">
        <v>191</v>
      </c>
      <c r="C18" s="11"/>
    </row>
    <row r="19" spans="1:3">
      <c r="A19" s="11"/>
      <c r="B19" s="13"/>
      <c r="C19" s="11"/>
    </row>
    <row r="20" spans="1:3" ht="27.75" customHeight="1">
      <c r="A20" s="11"/>
      <c r="B20" s="15" t="s">
        <v>193</v>
      </c>
      <c r="C20" s="11"/>
    </row>
    <row r="21" spans="1:3" ht="43.5" customHeight="1">
      <c r="A21" s="11"/>
      <c r="B21" s="15" t="s">
        <v>198</v>
      </c>
      <c r="C21" s="11"/>
    </row>
    <row r="22" spans="1:3">
      <c r="B22" s="16"/>
    </row>
    <row r="23" spans="1:3">
      <c r="B23" s="17" t="s">
        <v>167</v>
      </c>
    </row>
    <row r="24" spans="1:3">
      <c r="B24" s="16"/>
    </row>
    <row r="25" spans="1:3">
      <c r="B25" s="16"/>
    </row>
  </sheetData>
  <sheetProtection sheet="1" objects="1" scenarios="1" selectLockedCells="1" selectUnlockedCells="1"/>
  <mergeCells count="1">
    <mergeCell ref="A1:B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59999389629810485"/>
  </sheetPr>
  <dimension ref="A1:IZ7155"/>
  <sheetViews>
    <sheetView zoomScale="75" zoomScaleNormal="75" workbookViewId="0">
      <selection activeCell="F20" sqref="F20"/>
    </sheetView>
  </sheetViews>
  <sheetFormatPr baseColWidth="10" defaultColWidth="8.83203125" defaultRowHeight="15"/>
  <cols>
    <col min="1" max="1" width="2.83203125" style="244" customWidth="1"/>
    <col min="2" max="2" width="8.83203125" style="244" customWidth="1"/>
    <col min="3" max="3" width="34.5" style="244" customWidth="1"/>
    <col min="4" max="4" width="14.1640625" style="244" customWidth="1"/>
    <col min="5" max="5" width="12.83203125" style="334" customWidth="1"/>
    <col min="6" max="6" width="11.5" style="334" customWidth="1"/>
    <col min="7" max="7" width="2.5" style="334" customWidth="1"/>
    <col min="8" max="8" width="32.5" style="244" customWidth="1"/>
    <col min="9" max="9" width="10" style="244" customWidth="1"/>
    <col min="10" max="10" width="11.1640625" style="244" customWidth="1"/>
    <col min="11" max="11" width="2.1640625" style="244" customWidth="1"/>
    <col min="12" max="12" width="6.5" style="244" customWidth="1"/>
    <col min="13" max="13" width="35.5" style="334" customWidth="1"/>
    <col min="14" max="14" width="11.5" style="244" customWidth="1"/>
    <col min="15" max="15" width="11" style="244" customWidth="1"/>
    <col min="16" max="16" width="12.83203125" style="244" customWidth="1"/>
    <col min="17" max="17" width="48.5" style="244" hidden="1" customWidth="1"/>
    <col min="18" max="260" width="8.83203125" style="243"/>
    <col min="261" max="16384" width="8.83203125" style="244"/>
  </cols>
  <sheetData>
    <row r="1" spans="1:17" ht="83.25" customHeight="1">
      <c r="A1" s="350" t="s">
        <v>215</v>
      </c>
      <c r="B1" s="350"/>
      <c r="C1" s="350"/>
      <c r="D1" s="350"/>
      <c r="E1" s="350"/>
      <c r="F1" s="350"/>
      <c r="G1" s="350"/>
      <c r="H1" s="350"/>
      <c r="I1" s="350"/>
      <c r="J1" s="350"/>
      <c r="K1" s="350"/>
      <c r="L1" s="350"/>
      <c r="M1" s="350"/>
      <c r="N1" s="350"/>
      <c r="O1" s="350"/>
      <c r="P1" s="350"/>
      <c r="Q1" s="351"/>
    </row>
    <row r="2" spans="1:17" s="245" customFormat="1" ht="16" customHeight="1" thickBot="1">
      <c r="B2" s="246"/>
      <c r="C2" s="246"/>
      <c r="D2" s="246"/>
      <c r="E2" s="246"/>
      <c r="F2" s="246"/>
      <c r="G2" s="246"/>
      <c r="H2" s="246"/>
      <c r="I2" s="246"/>
      <c r="J2" s="246"/>
      <c r="K2" s="246"/>
      <c r="L2" s="246"/>
      <c r="M2" s="246"/>
      <c r="N2" s="246"/>
      <c r="O2" s="246"/>
      <c r="P2" s="246"/>
      <c r="Q2" s="246"/>
    </row>
    <row r="3" spans="1:17" ht="26.25" customHeight="1" thickBot="1">
      <c r="A3" s="247"/>
      <c r="B3" s="352" t="s">
        <v>33</v>
      </c>
      <c r="C3" s="353"/>
      <c r="D3" s="353"/>
      <c r="E3" s="354"/>
      <c r="F3" s="248"/>
      <c r="G3" s="248"/>
      <c r="H3" s="369" t="s">
        <v>210</v>
      </c>
      <c r="I3" s="369"/>
      <c r="J3" s="369"/>
      <c r="K3" s="249"/>
      <c r="L3" s="371" t="s">
        <v>194</v>
      </c>
      <c r="M3" s="371"/>
      <c r="N3" s="371"/>
      <c r="O3" s="371"/>
      <c r="P3" s="371"/>
      <c r="Q3" s="250"/>
    </row>
    <row r="4" spans="1:17" ht="26.25" customHeight="1" thickBot="1">
      <c r="A4" s="245"/>
      <c r="B4" s="251" t="s">
        <v>24</v>
      </c>
      <c r="C4" s="252" t="s">
        <v>15</v>
      </c>
      <c r="D4" s="253" t="s">
        <v>145</v>
      </c>
      <c r="E4" s="1"/>
      <c r="F4" s="254" t="str">
        <f>IF(COUNTA(E4:E6)=2,"PLEASE ONLY COMPLETE SECTION A OR B.","")</f>
        <v/>
      </c>
      <c r="G4" s="254"/>
      <c r="H4" s="369"/>
      <c r="I4" s="369"/>
      <c r="J4" s="369"/>
      <c r="K4" s="249"/>
      <c r="L4" s="371" t="s">
        <v>171</v>
      </c>
      <c r="M4" s="371"/>
      <c r="N4" s="371"/>
      <c r="O4" s="371"/>
      <c r="P4" s="371"/>
      <c r="Q4" s="250"/>
    </row>
    <row r="5" spans="1:17" ht="11.25" customHeight="1" thickBot="1">
      <c r="A5" s="245"/>
      <c r="B5" s="255"/>
      <c r="C5" s="256"/>
      <c r="D5" s="257"/>
      <c r="E5" s="257"/>
      <c r="F5" s="254"/>
      <c r="G5" s="254"/>
      <c r="H5" s="369"/>
      <c r="I5" s="369"/>
      <c r="J5" s="369"/>
      <c r="K5" s="249"/>
      <c r="L5" s="371"/>
      <c r="M5" s="371"/>
      <c r="N5" s="371"/>
      <c r="O5" s="371"/>
      <c r="P5" s="371"/>
      <c r="Q5" s="250"/>
    </row>
    <row r="6" spans="1:17" ht="26.25" customHeight="1" thickBot="1">
      <c r="A6" s="245"/>
      <c r="B6" s="258" t="s">
        <v>25</v>
      </c>
      <c r="C6" s="259" t="s">
        <v>146</v>
      </c>
      <c r="D6" s="260" t="s">
        <v>13</v>
      </c>
      <c r="E6" s="2">
        <v>30</v>
      </c>
      <c r="F6" s="254"/>
      <c r="G6" s="254"/>
      <c r="H6" s="369"/>
      <c r="I6" s="369"/>
      <c r="J6" s="369"/>
      <c r="K6" s="249"/>
      <c r="L6" s="371"/>
      <c r="M6" s="371"/>
      <c r="N6" s="371"/>
      <c r="O6" s="371"/>
      <c r="P6" s="371"/>
      <c r="Q6" s="250"/>
    </row>
    <row r="7" spans="1:17" ht="18" customHeight="1" thickBot="1">
      <c r="A7" s="245"/>
      <c r="B7" s="261"/>
      <c r="C7" s="262"/>
      <c r="D7" s="263"/>
      <c r="E7" s="264" t="s">
        <v>2</v>
      </c>
      <c r="F7" s="248"/>
      <c r="G7" s="248"/>
      <c r="H7" s="369"/>
      <c r="I7" s="369"/>
      <c r="J7" s="369"/>
      <c r="K7" s="249"/>
      <c r="L7" s="371" t="s">
        <v>151</v>
      </c>
      <c r="M7" s="371"/>
      <c r="N7" s="371"/>
      <c r="O7" s="371"/>
      <c r="P7" s="371"/>
      <c r="Q7" s="265"/>
    </row>
    <row r="8" spans="1:17" ht="26.25" customHeight="1" thickBot="1">
      <c r="A8" s="245"/>
      <c r="B8" s="266"/>
      <c r="C8" s="267" t="s">
        <v>147</v>
      </c>
      <c r="D8" s="268" t="s">
        <v>14</v>
      </c>
      <c r="E8" s="3">
        <v>600</v>
      </c>
      <c r="F8" s="269"/>
      <c r="G8" s="270"/>
      <c r="H8" s="369"/>
      <c r="I8" s="369"/>
      <c r="J8" s="369"/>
      <c r="K8" s="271"/>
      <c r="L8" s="371"/>
      <c r="M8" s="371"/>
      <c r="N8" s="371"/>
      <c r="O8" s="371"/>
      <c r="P8" s="371"/>
      <c r="Q8" s="265"/>
    </row>
    <row r="9" spans="1:17" ht="34.5" customHeight="1">
      <c r="A9" s="245"/>
      <c r="B9" s="272"/>
      <c r="C9" s="273" t="s">
        <v>0</v>
      </c>
      <c r="D9" s="274"/>
      <c r="E9" s="275">
        <f>IF(E6="","",E6*E8/900)</f>
        <v>20</v>
      </c>
      <c r="F9" s="276"/>
      <c r="G9" s="276"/>
      <c r="H9" s="369"/>
      <c r="I9" s="369"/>
      <c r="J9" s="369"/>
      <c r="K9" s="271"/>
      <c r="L9" s="372" t="s">
        <v>195</v>
      </c>
      <c r="M9" s="371"/>
      <c r="N9" s="371"/>
      <c r="O9" s="371"/>
      <c r="P9" s="371"/>
      <c r="Q9" s="265"/>
    </row>
    <row r="10" spans="1:17" ht="20" customHeight="1" thickBot="1">
      <c r="A10" s="245"/>
      <c r="B10" s="256"/>
      <c r="C10" s="256"/>
      <c r="D10" s="256"/>
      <c r="E10" s="257"/>
      <c r="F10" s="248"/>
      <c r="G10" s="248"/>
      <c r="H10" s="249"/>
      <c r="I10" s="249"/>
      <c r="J10" s="249"/>
      <c r="K10" s="249"/>
      <c r="L10" s="373" t="s">
        <v>196</v>
      </c>
      <c r="M10" s="373"/>
      <c r="N10" s="373"/>
      <c r="O10" s="373"/>
      <c r="P10" s="373"/>
      <c r="Q10" s="245"/>
    </row>
    <row r="11" spans="1:17" ht="26.25" customHeight="1" thickBot="1">
      <c r="A11" s="245"/>
      <c r="B11" s="352" t="s">
        <v>32</v>
      </c>
      <c r="C11" s="353"/>
      <c r="D11" s="353"/>
      <c r="E11" s="354"/>
      <c r="F11" s="277"/>
      <c r="G11" s="277"/>
      <c r="H11" s="370" t="s">
        <v>211</v>
      </c>
      <c r="I11" s="370"/>
      <c r="J11" s="370"/>
      <c r="K11" s="249"/>
      <c r="L11" s="373"/>
      <c r="M11" s="373"/>
      <c r="N11" s="373"/>
      <c r="O11" s="373"/>
      <c r="P11" s="373"/>
      <c r="Q11" s="245"/>
    </row>
    <row r="12" spans="1:17" ht="26.25" customHeight="1" thickBot="1">
      <c r="A12" s="245"/>
      <c r="B12" s="251" t="s">
        <v>26</v>
      </c>
      <c r="C12" s="358" t="s">
        <v>199</v>
      </c>
      <c r="D12" s="358"/>
      <c r="E12" s="4"/>
      <c r="F12" s="278" t="str">
        <f>IF(COUNTA(E12:E16)=2,"Please only select ONE of the options C,D and E.","")</f>
        <v/>
      </c>
      <c r="G12" s="278"/>
      <c r="H12" s="370"/>
      <c r="I12" s="370"/>
      <c r="J12" s="370"/>
      <c r="K12" s="249"/>
      <c r="L12" s="373"/>
      <c r="M12" s="373"/>
      <c r="N12" s="373"/>
      <c r="O12" s="373"/>
      <c r="P12" s="373"/>
      <c r="Q12" s="245"/>
    </row>
    <row r="13" spans="1:17" ht="11.25" customHeight="1" thickBot="1">
      <c r="A13" s="245"/>
      <c r="B13" s="279"/>
      <c r="C13" s="280"/>
      <c r="D13" s="280"/>
      <c r="E13" s="257"/>
      <c r="F13" s="278"/>
      <c r="G13" s="278"/>
      <c r="H13" s="370"/>
      <c r="I13" s="370"/>
      <c r="J13" s="370"/>
      <c r="K13" s="249"/>
      <c r="L13" s="374" t="s">
        <v>23</v>
      </c>
      <c r="M13" s="374"/>
      <c r="N13" s="374"/>
      <c r="O13" s="374"/>
      <c r="P13" s="374"/>
      <c r="Q13" s="245"/>
    </row>
    <row r="14" spans="1:17" ht="33.75" customHeight="1" thickBot="1">
      <c r="A14" s="245"/>
      <c r="B14" s="281" t="s">
        <v>27</v>
      </c>
      <c r="C14" s="338" t="s">
        <v>1</v>
      </c>
      <c r="D14" s="338"/>
      <c r="E14" s="5"/>
      <c r="F14" s="278"/>
      <c r="G14" s="278"/>
      <c r="H14" s="370"/>
      <c r="I14" s="370"/>
      <c r="J14" s="370"/>
      <c r="K14" s="249"/>
      <c r="L14" s="374"/>
      <c r="M14" s="374"/>
      <c r="N14" s="374"/>
      <c r="O14" s="374"/>
      <c r="P14" s="374"/>
      <c r="Q14" s="245"/>
    </row>
    <row r="15" spans="1:17" ht="11.25" customHeight="1" thickBot="1">
      <c r="A15" s="245"/>
      <c r="B15" s="282"/>
      <c r="C15" s="283"/>
      <c r="D15" s="283"/>
      <c r="E15" s="257"/>
      <c r="F15" s="278"/>
      <c r="G15" s="278"/>
      <c r="H15" s="370"/>
      <c r="I15" s="370"/>
      <c r="J15" s="370"/>
      <c r="K15" s="249"/>
      <c r="L15" s="284"/>
      <c r="M15" s="285"/>
      <c r="N15" s="284"/>
      <c r="O15" s="284"/>
      <c r="P15" s="284"/>
      <c r="Q15" s="245"/>
    </row>
    <row r="16" spans="1:17" ht="26.25" customHeight="1" thickBot="1">
      <c r="A16" s="245"/>
      <c r="B16" s="281" t="s">
        <v>28</v>
      </c>
      <c r="C16" s="338" t="s">
        <v>200</v>
      </c>
      <c r="D16" s="338"/>
      <c r="E16" s="7"/>
      <c r="F16" s="278"/>
      <c r="G16" s="278"/>
      <c r="H16" s="370"/>
      <c r="I16" s="370"/>
      <c r="J16" s="370"/>
      <c r="K16" s="249"/>
      <c r="L16" s="375" t="s">
        <v>152</v>
      </c>
      <c r="M16" s="375"/>
      <c r="N16" s="375"/>
      <c r="O16" s="375"/>
      <c r="P16" s="375"/>
      <c r="Q16" s="245"/>
    </row>
    <row r="17" spans="1:260" ht="20" customHeight="1" thickBot="1">
      <c r="A17" s="245"/>
      <c r="B17" s="245"/>
      <c r="C17" s="245"/>
      <c r="D17" s="245"/>
      <c r="E17" s="277"/>
      <c r="F17" s="277"/>
      <c r="G17" s="277"/>
      <c r="H17" s="245"/>
      <c r="I17" s="245"/>
      <c r="J17" s="245"/>
      <c r="K17" s="245"/>
      <c r="L17" s="245"/>
      <c r="M17" s="277"/>
      <c r="N17" s="245"/>
      <c r="O17" s="245"/>
      <c r="P17" s="245"/>
      <c r="Q17" s="245"/>
    </row>
    <row r="18" spans="1:260" s="289" customFormat="1" ht="26.25" customHeight="1" thickBot="1">
      <c r="A18" s="286"/>
      <c r="B18" s="340" t="s">
        <v>201</v>
      </c>
      <c r="C18" s="341"/>
      <c r="D18" s="341"/>
      <c r="E18" s="341"/>
      <c r="F18" s="342"/>
      <c r="G18" s="287"/>
      <c r="H18" s="339" t="s">
        <v>156</v>
      </c>
      <c r="I18" s="339"/>
      <c r="J18" s="339"/>
      <c r="K18" s="287"/>
      <c r="L18" s="359" t="s">
        <v>212</v>
      </c>
      <c r="M18" s="359"/>
      <c r="N18" s="359"/>
      <c r="O18" s="359"/>
      <c r="P18" s="359"/>
      <c r="Q18" s="286"/>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c r="GZ18" s="288"/>
      <c r="HA18" s="288"/>
      <c r="HB18" s="288"/>
      <c r="HC18" s="288"/>
      <c r="HD18" s="288"/>
      <c r="HE18" s="288"/>
      <c r="HF18" s="288"/>
      <c r="HG18" s="288"/>
      <c r="HH18" s="288"/>
      <c r="HI18" s="288"/>
      <c r="HJ18" s="288"/>
      <c r="HK18" s="288"/>
      <c r="HL18" s="288"/>
      <c r="HM18" s="288"/>
      <c r="HN18" s="288"/>
      <c r="HO18" s="288"/>
      <c r="HP18" s="288"/>
      <c r="HQ18" s="288"/>
      <c r="HR18" s="288"/>
      <c r="HS18" s="288"/>
      <c r="HT18" s="288"/>
      <c r="HU18" s="288"/>
      <c r="HV18" s="288"/>
      <c r="HW18" s="288"/>
      <c r="HX18" s="288"/>
      <c r="HY18" s="288"/>
      <c r="HZ18" s="288"/>
      <c r="IA18" s="288"/>
      <c r="IB18" s="288"/>
      <c r="IC18" s="288"/>
      <c r="ID18" s="288"/>
      <c r="IE18" s="288"/>
      <c r="IF18" s="288"/>
      <c r="IG18" s="288"/>
      <c r="IH18" s="288"/>
      <c r="II18" s="288"/>
      <c r="IJ18" s="288"/>
      <c r="IK18" s="288"/>
      <c r="IL18" s="288"/>
      <c r="IM18" s="288"/>
      <c r="IN18" s="288"/>
      <c r="IO18" s="288"/>
      <c r="IP18" s="288"/>
      <c r="IQ18" s="288"/>
      <c r="IR18" s="288"/>
      <c r="IS18" s="288"/>
      <c r="IT18" s="288"/>
      <c r="IU18" s="288"/>
      <c r="IV18" s="288"/>
      <c r="IW18" s="288"/>
      <c r="IX18" s="288"/>
      <c r="IY18" s="288"/>
      <c r="IZ18" s="288"/>
    </row>
    <row r="19" spans="1:260" ht="22" customHeight="1" thickBot="1">
      <c r="A19" s="245"/>
      <c r="B19" s="360" t="s">
        <v>16</v>
      </c>
      <c r="C19" s="360"/>
      <c r="D19" s="290" t="s">
        <v>153</v>
      </c>
      <c r="E19" s="290" t="s">
        <v>155</v>
      </c>
      <c r="F19" s="2">
        <v>0.67</v>
      </c>
      <c r="G19" s="257"/>
      <c r="H19" s="252" t="s">
        <v>9</v>
      </c>
      <c r="I19" s="291" t="s">
        <v>7</v>
      </c>
      <c r="J19" s="292">
        <f>IFERROR(IF($E$4&gt;0,(MROUND($E$4*1.6,1)),IF($E$9&gt;0,(MROUND($E$9*1.6,1)),"")),"")</f>
        <v>32</v>
      </c>
      <c r="K19" s="293"/>
      <c r="L19" s="355" t="s">
        <v>31</v>
      </c>
      <c r="M19" s="355"/>
      <c r="N19" s="355"/>
      <c r="O19" s="355"/>
      <c r="P19" s="355"/>
      <c r="Q19" s="362" t="str">
        <f>IF(COUNTA(P21:P25)&gt;2,"Please enter calorie density in as kcal/fl oz OR kcal/ml","")</f>
        <v/>
      </c>
      <c r="R19" s="294"/>
      <c r="S19" s="294"/>
      <c r="T19" s="294"/>
    </row>
    <row r="20" spans="1:260" ht="22" customHeight="1" thickBot="1">
      <c r="A20" s="245"/>
      <c r="B20" s="357" t="str">
        <f>IF(COUNTA(F19:F20)=2,"Please enter calorie density in as kcal/fl oz OR kcal/100ml","")</f>
        <v/>
      </c>
      <c r="C20" s="357"/>
      <c r="D20" s="295" t="s">
        <v>4</v>
      </c>
      <c r="E20" s="295" t="s">
        <v>17</v>
      </c>
      <c r="F20" s="2"/>
      <c r="G20" s="257"/>
      <c r="H20" s="296"/>
      <c r="I20" s="297"/>
      <c r="J20" s="293"/>
      <c r="K20" s="293"/>
      <c r="L20" s="356"/>
      <c r="M20" s="356"/>
      <c r="N20" s="356"/>
      <c r="O20" s="356"/>
      <c r="P20" s="355"/>
      <c r="Q20" s="362"/>
      <c r="R20" s="294"/>
      <c r="S20" s="294"/>
      <c r="T20" s="294"/>
    </row>
    <row r="21" spans="1:260" ht="22" customHeight="1" thickBot="1">
      <c r="A21" s="243"/>
      <c r="B21" s="364" t="str">
        <f>IF(F20&gt;36,"Stability issues more likely if energy density &gt; 36kcal/fl. Oz.",IF(F19&gt;1.2,"Stability issues more likely if energy density &gt; 1.2kcal/100ml",""))</f>
        <v/>
      </c>
      <c r="C21" s="364"/>
      <c r="D21" s="297"/>
      <c r="E21" s="297"/>
      <c r="F21" s="257"/>
      <c r="G21" s="257"/>
      <c r="H21" s="298" t="s">
        <v>9</v>
      </c>
      <c r="I21" s="299" t="s">
        <v>149</v>
      </c>
      <c r="J21" s="300">
        <f>IFERROR(IF($E$4&gt;0,(MROUND($E$4/10,0.1)),IF($E$9&gt;0,(MROUND($E$9/10,0.1)),"")),"")</f>
        <v>2</v>
      </c>
      <c r="K21" s="301"/>
      <c r="L21" s="365" t="s">
        <v>29</v>
      </c>
      <c r="M21" s="302" t="s">
        <v>148</v>
      </c>
      <c r="N21" s="303" t="s">
        <v>154</v>
      </c>
      <c r="O21" s="303" t="s">
        <v>155</v>
      </c>
      <c r="P21" s="6"/>
      <c r="Q21" s="363" t="str">
        <f>IF(P27="","",IF(P27&gt;F22,"Amount of LIPIstart consumed will provide more than the daily MCT requirement",""))</f>
        <v/>
      </c>
      <c r="R21" s="304"/>
    </row>
    <row r="22" spans="1:260" ht="22" customHeight="1" thickBot="1">
      <c r="A22" s="243"/>
      <c r="B22" s="361" t="s">
        <v>202</v>
      </c>
      <c r="C22" s="361"/>
      <c r="D22" s="305" t="s">
        <v>7</v>
      </c>
      <c r="E22" s="305"/>
      <c r="F22" s="306">
        <f>IFERROR(IF($E$4&gt;0,(MROUND($E$4*6.41,1)),IF($E$9&gt;0,(MROUND($E$9*6.41,1)),"")),"")</f>
        <v>128</v>
      </c>
      <c r="G22" s="307"/>
      <c r="H22" s="296"/>
      <c r="I22" s="297"/>
      <c r="J22" s="293"/>
      <c r="K22" s="293"/>
      <c r="L22" s="366"/>
      <c r="M22" s="252" t="s">
        <v>203</v>
      </c>
      <c r="N22" s="291" t="s">
        <v>5</v>
      </c>
      <c r="O22" s="291"/>
      <c r="P22" s="6"/>
      <c r="Q22" s="363"/>
      <c r="R22" s="304"/>
    </row>
    <row r="23" spans="1:260" ht="22" customHeight="1" thickBot="1">
      <c r="A23" s="243"/>
      <c r="B23" s="348" t="s">
        <v>202</v>
      </c>
      <c r="C23" s="348"/>
      <c r="D23" s="303" t="s">
        <v>19</v>
      </c>
      <c r="E23" s="303"/>
      <c r="F23" s="308">
        <f>IFERROR(MROUND(F22/5,0.5),"")</f>
        <v>25.5</v>
      </c>
      <c r="G23" s="307"/>
      <c r="H23" s="296"/>
      <c r="I23" s="297"/>
      <c r="J23" s="293"/>
      <c r="K23" s="293"/>
      <c r="L23" s="367" t="str">
        <f>IF(P24&gt;36,"Stability issues more likely if energy density &gt; 36kcal/fl. oz.",IF(P21&gt;1.2,"Stability issues more likely if energy density &gt; 1.2kcal/100ml",""))</f>
        <v/>
      </c>
      <c r="M23" s="367"/>
      <c r="N23" s="367"/>
      <c r="O23" s="368"/>
      <c r="P23" s="364"/>
      <c r="Q23" s="363"/>
      <c r="R23" s="304"/>
    </row>
    <row r="24" spans="1:260" ht="22" customHeight="1" thickBot="1">
      <c r="A24" s="243"/>
      <c r="B24" s="349" t="s">
        <v>10</v>
      </c>
      <c r="C24" s="349"/>
      <c r="D24" s="305" t="str">
        <f>IF(F19&gt;0,"ml",IF(F20&gt;0,"fl oz",""))</f>
        <v>ml</v>
      </c>
      <c r="E24" s="305"/>
      <c r="F24" s="306">
        <f>IF($F$19&gt;0,(MROUND($F$26-($F$22*0.83),1)),IF($F$20&gt;0,(MROUND($F$26-($F$22*0.83/30),0.1)),""))</f>
        <v>790</v>
      </c>
      <c r="G24" s="307"/>
      <c r="H24" s="309" t="s">
        <v>12</v>
      </c>
      <c r="I24" s="310" t="s">
        <v>8</v>
      </c>
      <c r="J24" s="311">
        <f>IFERROR(MROUND($J$19*7.03,1),"")</f>
        <v>225</v>
      </c>
      <c r="K24" s="293"/>
      <c r="L24" s="345" t="s">
        <v>30</v>
      </c>
      <c r="M24" s="312" t="s">
        <v>148</v>
      </c>
      <c r="N24" s="313" t="s">
        <v>3</v>
      </c>
      <c r="O24" s="313" t="s">
        <v>18</v>
      </c>
      <c r="P24" s="6">
        <v>20</v>
      </c>
      <c r="Q24" s="363"/>
      <c r="R24" s="304"/>
    </row>
    <row r="25" spans="1:260" ht="22" customHeight="1" thickBot="1">
      <c r="A25" s="243"/>
      <c r="B25" s="256"/>
      <c r="C25" s="256"/>
      <c r="D25" s="257"/>
      <c r="E25" s="257"/>
      <c r="F25" s="307"/>
      <c r="G25" s="307"/>
      <c r="H25" s="314"/>
      <c r="I25" s="314"/>
      <c r="J25" s="315"/>
      <c r="K25" s="257"/>
      <c r="L25" s="346"/>
      <c r="M25" s="316" t="s">
        <v>203</v>
      </c>
      <c r="N25" s="291" t="s">
        <v>6</v>
      </c>
      <c r="O25" s="291"/>
      <c r="P25" s="6">
        <v>28</v>
      </c>
      <c r="Q25" s="363"/>
      <c r="R25" s="304"/>
    </row>
    <row r="26" spans="1:260" ht="22" customHeight="1">
      <c r="A26" s="243"/>
      <c r="B26" s="317" t="s">
        <v>204</v>
      </c>
      <c r="C26" s="317"/>
      <c r="D26" s="318" t="str">
        <f>IF(F19&gt;0,"ml",IF(F20&gt;0,"fl oz",""))</f>
        <v>ml</v>
      </c>
      <c r="E26" s="318"/>
      <c r="F26" s="306">
        <f>IF(F19&gt;0,MROUND($F$22*469/100/$F$19,1),IF(F20&gt;0,MROUND(($F$22*469/100)/$F$20,0.1),""))</f>
        <v>896</v>
      </c>
      <c r="G26" s="307"/>
      <c r="H26" s="256"/>
      <c r="I26" s="256"/>
      <c r="J26" s="257"/>
      <c r="K26" s="257"/>
      <c r="L26" s="319"/>
      <c r="M26" s="320"/>
      <c r="N26" s="320"/>
      <c r="O26" s="320"/>
      <c r="P26" s="297"/>
      <c r="Q26" s="245"/>
    </row>
    <row r="27" spans="1:260" ht="22" customHeight="1">
      <c r="A27" s="243"/>
      <c r="B27" s="256"/>
      <c r="C27" s="256"/>
      <c r="D27" s="257"/>
      <c r="E27" s="257"/>
      <c r="F27" s="307"/>
      <c r="G27" s="307"/>
      <c r="H27" s="256"/>
      <c r="I27" s="256"/>
      <c r="J27" s="257"/>
      <c r="K27" s="257"/>
      <c r="L27" s="338" t="s">
        <v>205</v>
      </c>
      <c r="M27" s="338"/>
      <c r="N27" s="305" t="s">
        <v>7</v>
      </c>
      <c r="O27" s="305"/>
      <c r="P27" s="321">
        <f>IF($P$21&gt;0,(MROUND($P$21/4.69*$P$22,1)),IF($P$24&gt;0,(MROUND($P$24/4.69*$P$25,0.1)),""))</f>
        <v>119.4</v>
      </c>
      <c r="Q27" s="245"/>
    </row>
    <row r="28" spans="1:260" ht="22" customHeight="1">
      <c r="A28" s="243"/>
      <c r="B28" s="317" t="s">
        <v>206</v>
      </c>
      <c r="C28" s="317"/>
      <c r="D28" s="318" t="s">
        <v>8</v>
      </c>
      <c r="E28" s="318"/>
      <c r="F28" s="322">
        <f>IFERROR($F$22*4.69,"")</f>
        <v>600.32000000000005</v>
      </c>
      <c r="G28" s="323"/>
      <c r="H28" s="256"/>
      <c r="I28" s="256"/>
      <c r="J28" s="257"/>
      <c r="K28" s="257"/>
      <c r="L28" s="338" t="s">
        <v>205</v>
      </c>
      <c r="M28" s="338"/>
      <c r="N28" s="305" t="s">
        <v>19</v>
      </c>
      <c r="O28" s="305"/>
      <c r="P28" s="321">
        <f>IFERROR(MROUND(P27/5,0.5),"")</f>
        <v>24</v>
      </c>
      <c r="Q28" s="245"/>
    </row>
    <row r="29" spans="1:260" ht="19" customHeight="1">
      <c r="A29" s="243"/>
      <c r="B29" s="256"/>
      <c r="C29" s="256"/>
      <c r="D29" s="257"/>
      <c r="E29" s="257"/>
      <c r="F29" s="256"/>
      <c r="G29" s="256"/>
      <c r="H29" s="256"/>
      <c r="I29" s="256"/>
      <c r="J29" s="257"/>
      <c r="K29" s="257"/>
      <c r="L29" s="338" t="s">
        <v>10</v>
      </c>
      <c r="M29" s="338"/>
      <c r="N29" s="305" t="str">
        <f>IF(P21&gt;0,"ml",IF(P24&gt;0,"fl oz",""))</f>
        <v>fl oz</v>
      </c>
      <c r="O29" s="305"/>
      <c r="P29" s="324">
        <f>IF($P$22&gt;0,(MROUND($P$22-($P$27*0.83),1)),IF($P$25&gt;0,(MROUND($P$25-($P$27*0.83/30),0.1)),""))</f>
        <v>24.700000000000003</v>
      </c>
      <c r="Q29" s="245"/>
    </row>
    <row r="30" spans="1:260" ht="10" customHeight="1">
      <c r="A30" s="243"/>
      <c r="B30" s="256"/>
      <c r="C30" s="256"/>
      <c r="D30" s="257"/>
      <c r="E30" s="257"/>
      <c r="F30" s="256"/>
      <c r="G30" s="256"/>
      <c r="H30" s="256"/>
      <c r="I30" s="256"/>
      <c r="J30" s="257"/>
      <c r="K30" s="257"/>
      <c r="L30" s="344"/>
      <c r="M30" s="344"/>
      <c r="N30" s="297"/>
      <c r="O30" s="297"/>
      <c r="P30" s="325"/>
      <c r="Q30" s="245"/>
    </row>
    <row r="31" spans="1:260" ht="19" customHeight="1">
      <c r="A31" s="243"/>
      <c r="B31" s="347"/>
      <c r="C31" s="347"/>
      <c r="D31" s="347"/>
      <c r="E31" s="347"/>
      <c r="F31" s="347"/>
      <c r="G31" s="256"/>
      <c r="H31" s="256"/>
      <c r="I31" s="256"/>
      <c r="J31" s="257"/>
      <c r="K31" s="257"/>
      <c r="L31" s="326"/>
      <c r="M31" s="326"/>
      <c r="N31" s="297"/>
      <c r="O31" s="297"/>
      <c r="P31" s="327"/>
      <c r="Q31" s="245"/>
    </row>
    <row r="32" spans="1:260" ht="19" customHeight="1">
      <c r="A32" s="243"/>
      <c r="B32" s="347"/>
      <c r="C32" s="347"/>
      <c r="D32" s="347"/>
      <c r="E32" s="347"/>
      <c r="F32" s="347"/>
      <c r="G32" s="328"/>
      <c r="H32" s="243"/>
      <c r="I32" s="256"/>
      <c r="J32" s="257"/>
      <c r="K32" s="257"/>
      <c r="L32" s="338" t="s">
        <v>11</v>
      </c>
      <c r="M32" s="338"/>
      <c r="N32" s="305" t="s">
        <v>7</v>
      </c>
      <c r="O32" s="305"/>
      <c r="P32" s="321">
        <f>IFERROR(IF($E$4&gt;0,(MROUND(($E$4-($P$27*0.156))*1.6,1)),IF($E$9&gt;0,(MROUND(($E$9-($P$27*0.156))*1.6,1)),"")),"")</f>
        <v>2</v>
      </c>
      <c r="Q32" s="245"/>
    </row>
    <row r="33" spans="1:17" ht="19" customHeight="1">
      <c r="A33" s="243"/>
      <c r="B33" s="347"/>
      <c r="C33" s="347"/>
      <c r="D33" s="347"/>
      <c r="E33" s="347"/>
      <c r="F33" s="347"/>
      <c r="G33" s="328"/>
      <c r="H33" s="243"/>
      <c r="I33" s="329"/>
      <c r="J33" s="256"/>
      <c r="K33" s="256"/>
      <c r="L33" s="338" t="s">
        <v>11</v>
      </c>
      <c r="M33" s="338"/>
      <c r="N33" s="305" t="s">
        <v>150</v>
      </c>
      <c r="O33" s="305"/>
      <c r="P33" s="324">
        <f>IFERROR(MROUND($P$32/16,0.1),"")</f>
        <v>0.1</v>
      </c>
      <c r="Q33" s="245"/>
    </row>
    <row r="34" spans="1:17" ht="19" customHeight="1">
      <c r="A34" s="243"/>
      <c r="B34" s="243"/>
      <c r="C34" s="243"/>
      <c r="D34" s="243"/>
      <c r="E34" s="328"/>
      <c r="F34" s="328"/>
      <c r="G34" s="328"/>
      <c r="H34" s="243"/>
      <c r="I34" s="256"/>
      <c r="J34" s="256"/>
      <c r="K34" s="256"/>
      <c r="L34" s="330"/>
      <c r="M34" s="330"/>
      <c r="N34" s="257"/>
      <c r="O34" s="257"/>
      <c r="P34" s="293"/>
      <c r="Q34" s="245"/>
    </row>
    <row r="35" spans="1:17" ht="19" customHeight="1">
      <c r="A35" s="243"/>
      <c r="B35" s="243"/>
      <c r="C35" s="243"/>
      <c r="D35" s="243"/>
      <c r="E35" s="328"/>
      <c r="F35" s="328"/>
      <c r="G35" s="328"/>
      <c r="H35" s="243"/>
      <c r="I35" s="256"/>
      <c r="J35" s="256"/>
      <c r="K35" s="256"/>
      <c r="L35" s="338" t="s">
        <v>207</v>
      </c>
      <c r="M35" s="338"/>
      <c r="N35" s="337" t="s">
        <v>159</v>
      </c>
      <c r="O35" s="337"/>
      <c r="P35" s="331">
        <f>IFERROR(MROUND($P$27*4.69,1),"")</f>
        <v>560</v>
      </c>
      <c r="Q35" s="245"/>
    </row>
    <row r="36" spans="1:17" ht="19" customHeight="1">
      <c r="A36" s="243"/>
      <c r="B36" s="243"/>
      <c r="C36" s="243"/>
      <c r="D36" s="243"/>
      <c r="E36" s="328"/>
      <c r="F36" s="328"/>
      <c r="G36" s="328"/>
      <c r="H36" s="243"/>
      <c r="I36" s="256"/>
      <c r="J36" s="256"/>
      <c r="K36" s="256"/>
      <c r="L36" s="338" t="s">
        <v>208</v>
      </c>
      <c r="M36" s="338"/>
      <c r="N36" s="337" t="s">
        <v>160</v>
      </c>
      <c r="O36" s="337"/>
      <c r="P36" s="331">
        <f>IFERROR(MROUND($P$27*0.156,0.1),"")</f>
        <v>18.600000000000001</v>
      </c>
      <c r="Q36" s="245"/>
    </row>
    <row r="37" spans="1:17" ht="19" customHeight="1">
      <c r="A37" s="243"/>
      <c r="B37" s="243"/>
      <c r="C37" s="243"/>
      <c r="D37" s="243"/>
      <c r="E37" s="328"/>
      <c r="F37" s="328"/>
      <c r="G37" s="328"/>
      <c r="H37" s="243"/>
      <c r="I37" s="256"/>
      <c r="J37" s="256"/>
      <c r="K37" s="256"/>
      <c r="L37" s="338" t="s">
        <v>157</v>
      </c>
      <c r="M37" s="338"/>
      <c r="N37" s="337" t="s">
        <v>159</v>
      </c>
      <c r="O37" s="337"/>
      <c r="P37" s="331">
        <f>IFERROR(MROUND(P32*7.03,1),"")</f>
        <v>14</v>
      </c>
      <c r="Q37" s="245"/>
    </row>
    <row r="38" spans="1:17" ht="19" customHeight="1">
      <c r="A38" s="336"/>
      <c r="B38" s="336"/>
      <c r="C38" s="336"/>
      <c r="D38" s="336"/>
      <c r="E38" s="336"/>
      <c r="F38" s="336"/>
      <c r="G38" s="336"/>
      <c r="H38" s="336"/>
      <c r="I38" s="256"/>
      <c r="J38" s="256"/>
      <c r="K38" s="256"/>
      <c r="L38" s="338" t="s">
        <v>161</v>
      </c>
      <c r="M38" s="338"/>
      <c r="N38" s="337" t="s">
        <v>160</v>
      </c>
      <c r="O38" s="337"/>
      <c r="P38" s="331">
        <f>IFERROR(MROUND($P$32/1.6,0.1),"")</f>
        <v>1.3</v>
      </c>
      <c r="Q38" s="245"/>
    </row>
    <row r="39" spans="1:17" ht="19" customHeight="1">
      <c r="A39" s="336"/>
      <c r="B39" s="336"/>
      <c r="C39" s="336"/>
      <c r="D39" s="336"/>
      <c r="E39" s="336"/>
      <c r="F39" s="336"/>
      <c r="G39" s="336"/>
      <c r="H39" s="336"/>
      <c r="I39" s="256"/>
      <c r="J39" s="256"/>
      <c r="K39" s="256"/>
      <c r="L39" s="343" t="s">
        <v>158</v>
      </c>
      <c r="M39" s="343"/>
      <c r="N39" s="332" t="s">
        <v>159</v>
      </c>
      <c r="O39" s="332"/>
      <c r="P39" s="333">
        <f>IFERROR(MROUND(($P$27*4.69)+(P32*7.03),1),"")</f>
        <v>574</v>
      </c>
      <c r="Q39" s="245"/>
    </row>
    <row r="40" spans="1:17" ht="13" customHeight="1">
      <c r="A40" s="336"/>
      <c r="B40" s="336"/>
      <c r="C40" s="336"/>
      <c r="D40" s="336"/>
      <c r="E40" s="336"/>
      <c r="F40" s="336"/>
      <c r="G40" s="336"/>
      <c r="H40" s="336"/>
      <c r="I40" s="256"/>
      <c r="J40" s="256"/>
      <c r="K40" s="256"/>
      <c r="L40" s="256"/>
      <c r="M40" s="257"/>
      <c r="N40" s="256"/>
      <c r="O40" s="256"/>
      <c r="P40" s="256"/>
      <c r="Q40" s="245"/>
    </row>
    <row r="41" spans="1:17" ht="13" customHeight="1">
      <c r="A41" s="336"/>
      <c r="B41" s="336"/>
      <c r="C41" s="336"/>
      <c r="D41" s="336"/>
      <c r="E41" s="336"/>
      <c r="F41" s="336"/>
      <c r="G41" s="336"/>
      <c r="H41" s="336"/>
      <c r="I41" s="256"/>
      <c r="J41" s="256"/>
      <c r="K41" s="256"/>
      <c r="L41" s="243"/>
      <c r="M41" s="328"/>
      <c r="N41" s="243"/>
      <c r="O41" s="243"/>
      <c r="P41" s="243"/>
      <c r="Q41" s="243"/>
    </row>
    <row r="42" spans="1:17" ht="13" customHeight="1">
      <c r="A42" s="336"/>
      <c r="B42" s="336"/>
      <c r="C42" s="336"/>
      <c r="D42" s="336"/>
      <c r="E42" s="336"/>
      <c r="F42" s="336"/>
      <c r="G42" s="336"/>
      <c r="H42" s="336"/>
      <c r="I42" s="256"/>
      <c r="J42" s="256"/>
      <c r="K42" s="256"/>
      <c r="L42" s="243"/>
      <c r="M42" s="328"/>
      <c r="N42" s="243"/>
      <c r="O42" s="243"/>
      <c r="P42" s="243"/>
      <c r="Q42" s="243"/>
    </row>
    <row r="43" spans="1:17" ht="13" customHeight="1">
      <c r="A43" s="336"/>
      <c r="B43" s="336"/>
      <c r="C43" s="336"/>
      <c r="D43" s="336"/>
      <c r="E43" s="336"/>
      <c r="F43" s="336"/>
      <c r="G43" s="336"/>
      <c r="H43" s="336"/>
      <c r="I43" s="256"/>
      <c r="J43" s="256"/>
      <c r="K43" s="256"/>
      <c r="L43" s="243"/>
      <c r="M43" s="328"/>
      <c r="N43" s="243"/>
      <c r="O43" s="243"/>
      <c r="P43" s="243"/>
      <c r="Q43" s="243"/>
    </row>
    <row r="44" spans="1:17" ht="13" customHeight="1">
      <c r="A44" s="336"/>
      <c r="B44" s="336"/>
      <c r="C44" s="336"/>
      <c r="D44" s="336"/>
      <c r="E44" s="336"/>
      <c r="F44" s="336"/>
      <c r="G44" s="336"/>
      <c r="H44" s="336"/>
      <c r="I44" s="256"/>
      <c r="J44" s="256"/>
      <c r="K44" s="256"/>
      <c r="L44" s="243"/>
      <c r="M44" s="328"/>
      <c r="N44" s="243"/>
      <c r="O44" s="243"/>
      <c r="P44" s="243"/>
      <c r="Q44" s="243"/>
    </row>
    <row r="45" spans="1:17" ht="13" customHeight="1">
      <c r="A45" s="336"/>
      <c r="B45" s="336"/>
      <c r="C45" s="336"/>
      <c r="D45" s="336"/>
      <c r="E45" s="336"/>
      <c r="F45" s="336"/>
      <c r="G45" s="336"/>
      <c r="H45" s="336"/>
      <c r="I45" s="256"/>
      <c r="J45" s="256"/>
      <c r="K45" s="256"/>
      <c r="L45" s="243"/>
      <c r="M45" s="328"/>
      <c r="N45" s="243"/>
      <c r="O45" s="243"/>
      <c r="P45" s="243"/>
      <c r="Q45" s="243"/>
    </row>
    <row r="46" spans="1:17" ht="13" customHeight="1">
      <c r="A46" s="336"/>
      <c r="B46" s="336"/>
      <c r="C46" s="336"/>
      <c r="D46" s="336"/>
      <c r="E46" s="336"/>
      <c r="F46" s="336"/>
      <c r="G46" s="336"/>
      <c r="H46" s="336"/>
      <c r="I46" s="256"/>
      <c r="J46" s="256"/>
      <c r="K46" s="256"/>
      <c r="L46" s="243"/>
      <c r="M46" s="328"/>
      <c r="N46" s="243"/>
      <c r="O46" s="243"/>
      <c r="P46" s="243"/>
      <c r="Q46" s="243"/>
    </row>
    <row r="47" spans="1:17" s="243" customFormat="1" ht="17.25" customHeight="1">
      <c r="A47" s="336"/>
      <c r="B47" s="336"/>
      <c r="C47" s="336"/>
      <c r="D47" s="336"/>
      <c r="E47" s="336"/>
      <c r="F47" s="336"/>
      <c r="G47" s="336"/>
      <c r="H47" s="336"/>
      <c r="I47" s="245"/>
      <c r="J47" s="245"/>
      <c r="K47" s="245"/>
      <c r="M47" s="328"/>
    </row>
    <row r="48" spans="1:17" s="243" customFormat="1" ht="22" customHeight="1">
      <c r="A48" s="336"/>
      <c r="B48" s="336"/>
      <c r="C48" s="336"/>
      <c r="D48" s="336"/>
      <c r="E48" s="336"/>
      <c r="F48" s="336"/>
      <c r="G48" s="336"/>
      <c r="H48" s="336"/>
      <c r="M48" s="328"/>
    </row>
    <row r="49" spans="1:13" s="243" customFormat="1" ht="22" customHeight="1">
      <c r="A49" s="336"/>
      <c r="B49" s="336"/>
      <c r="C49" s="336"/>
      <c r="D49" s="336"/>
      <c r="E49" s="336"/>
      <c r="F49" s="336"/>
      <c r="G49" s="336"/>
      <c r="H49" s="336"/>
    </row>
    <row r="50" spans="1:13" s="243" customFormat="1" ht="21" customHeight="1">
      <c r="A50" s="336"/>
      <c r="B50" s="336"/>
      <c r="C50" s="336"/>
      <c r="D50" s="336"/>
      <c r="E50" s="336"/>
      <c r="F50" s="336"/>
      <c r="G50" s="336"/>
      <c r="H50" s="336"/>
    </row>
    <row r="51" spans="1:13" s="243" customFormat="1" ht="21" customHeight="1">
      <c r="A51" s="336"/>
      <c r="B51" s="336"/>
      <c r="C51" s="336"/>
      <c r="D51" s="336"/>
      <c r="E51" s="336"/>
      <c r="F51" s="336"/>
      <c r="G51" s="336"/>
      <c r="H51" s="336"/>
    </row>
    <row r="52" spans="1:13" s="243" customFormat="1">
      <c r="A52" s="336"/>
      <c r="B52" s="336"/>
      <c r="C52" s="336"/>
      <c r="D52" s="336"/>
      <c r="E52" s="336"/>
      <c r="F52" s="336"/>
      <c r="G52" s="336"/>
      <c r="H52" s="336"/>
    </row>
    <row r="53" spans="1:13" s="243" customFormat="1">
      <c r="A53" s="336"/>
      <c r="B53" s="336"/>
      <c r="C53" s="336"/>
      <c r="D53" s="336"/>
      <c r="E53" s="336"/>
      <c r="F53" s="336"/>
      <c r="G53" s="336"/>
      <c r="H53" s="336"/>
    </row>
    <row r="54" spans="1:13" s="243" customFormat="1">
      <c r="A54" s="336"/>
      <c r="B54" s="336"/>
      <c r="C54" s="336"/>
      <c r="D54" s="336"/>
      <c r="E54" s="336"/>
      <c r="F54" s="336"/>
      <c r="G54" s="336"/>
      <c r="H54" s="336"/>
    </row>
    <row r="55" spans="1:13" s="243" customFormat="1">
      <c r="A55" s="336"/>
      <c r="B55" s="336"/>
      <c r="C55" s="336"/>
      <c r="D55" s="336"/>
      <c r="E55" s="336"/>
      <c r="F55" s="336"/>
      <c r="G55" s="336"/>
      <c r="H55" s="336"/>
    </row>
    <row r="56" spans="1:13" s="243" customFormat="1">
      <c r="A56" s="336"/>
      <c r="B56" s="336"/>
      <c r="C56" s="336"/>
      <c r="D56" s="336"/>
      <c r="E56" s="336"/>
      <c r="F56" s="336"/>
      <c r="G56" s="336"/>
      <c r="H56" s="336"/>
      <c r="M56" s="328"/>
    </row>
    <row r="57" spans="1:13" s="243" customFormat="1">
      <c r="E57" s="328"/>
      <c r="F57" s="328"/>
      <c r="G57" s="328"/>
      <c r="M57" s="328"/>
    </row>
    <row r="58" spans="1:13" s="243" customFormat="1">
      <c r="E58" s="328"/>
      <c r="F58" s="328"/>
      <c r="G58" s="328"/>
      <c r="M58" s="328"/>
    </row>
    <row r="59" spans="1:13" s="243" customFormat="1">
      <c r="E59" s="328"/>
      <c r="F59" s="328"/>
      <c r="G59" s="328"/>
      <c r="M59" s="328"/>
    </row>
    <row r="60" spans="1:13" s="243" customFormat="1">
      <c r="E60" s="328"/>
      <c r="F60" s="328"/>
      <c r="G60" s="328"/>
      <c r="M60" s="328"/>
    </row>
    <row r="61" spans="1:13" s="243" customFormat="1">
      <c r="E61" s="328"/>
      <c r="F61" s="328"/>
      <c r="G61" s="328"/>
      <c r="M61" s="328"/>
    </row>
    <row r="62" spans="1:13" s="243" customFormat="1">
      <c r="E62" s="328"/>
      <c r="F62" s="328"/>
      <c r="G62" s="328"/>
      <c r="M62" s="328"/>
    </row>
    <row r="63" spans="1:13" s="243" customFormat="1">
      <c r="E63" s="328"/>
      <c r="F63" s="328"/>
      <c r="G63" s="328"/>
      <c r="M63" s="328"/>
    </row>
    <row r="64" spans="1:13" s="243" customFormat="1">
      <c r="E64" s="328"/>
      <c r="F64" s="328"/>
      <c r="G64" s="328"/>
      <c r="M64" s="328"/>
    </row>
    <row r="65" spans="5:13" s="243" customFormat="1">
      <c r="E65" s="328"/>
      <c r="F65" s="328"/>
      <c r="G65" s="328"/>
      <c r="M65" s="328"/>
    </row>
    <row r="66" spans="5:13" s="243" customFormat="1">
      <c r="E66" s="328"/>
      <c r="F66" s="328"/>
      <c r="G66" s="328"/>
      <c r="M66" s="328"/>
    </row>
    <row r="67" spans="5:13" s="243" customFormat="1">
      <c r="E67" s="328"/>
      <c r="F67" s="328"/>
      <c r="G67" s="328"/>
    </row>
    <row r="68" spans="5:13" s="243" customFormat="1">
      <c r="E68" s="328"/>
      <c r="F68" s="328"/>
      <c r="G68" s="328"/>
    </row>
    <row r="69" spans="5:13" s="243" customFormat="1">
      <c r="E69" s="328"/>
      <c r="F69" s="328"/>
      <c r="G69" s="328"/>
    </row>
    <row r="70" spans="5:13" s="243" customFormat="1">
      <c r="E70" s="328"/>
      <c r="F70" s="328"/>
      <c r="G70" s="328"/>
    </row>
    <row r="71" spans="5:13" s="243" customFormat="1">
      <c r="E71" s="328"/>
      <c r="F71" s="328"/>
      <c r="G71" s="328"/>
    </row>
    <row r="72" spans="5:13" s="243" customFormat="1">
      <c r="E72" s="328"/>
      <c r="F72" s="328"/>
      <c r="G72" s="328"/>
    </row>
    <row r="73" spans="5:13" s="243" customFormat="1">
      <c r="E73" s="328"/>
      <c r="F73" s="328"/>
      <c r="G73" s="328"/>
    </row>
    <row r="74" spans="5:13" s="243" customFormat="1">
      <c r="E74" s="328"/>
      <c r="F74" s="328"/>
      <c r="G74" s="328"/>
    </row>
    <row r="75" spans="5:13" s="243" customFormat="1">
      <c r="E75" s="328"/>
      <c r="F75" s="328"/>
      <c r="G75" s="328"/>
    </row>
    <row r="76" spans="5:13" s="243" customFormat="1">
      <c r="E76" s="328"/>
      <c r="F76" s="328"/>
      <c r="G76" s="328"/>
    </row>
    <row r="77" spans="5:13" s="243" customFormat="1">
      <c r="E77" s="328"/>
      <c r="F77" s="328"/>
      <c r="G77" s="328"/>
    </row>
    <row r="78" spans="5:13" s="243" customFormat="1">
      <c r="E78" s="328"/>
      <c r="F78" s="328"/>
      <c r="G78" s="328"/>
    </row>
    <row r="79" spans="5:13" s="243" customFormat="1">
      <c r="E79" s="328"/>
      <c r="F79" s="328"/>
      <c r="G79" s="328"/>
    </row>
    <row r="80" spans="5:13" s="243" customFormat="1">
      <c r="E80" s="328"/>
      <c r="F80" s="328"/>
      <c r="G80" s="328"/>
    </row>
    <row r="81" spans="5:13" s="243" customFormat="1">
      <c r="E81" s="328"/>
      <c r="F81" s="328"/>
      <c r="G81" s="328"/>
    </row>
    <row r="82" spans="5:13" s="243" customFormat="1">
      <c r="E82" s="328"/>
      <c r="F82" s="328"/>
      <c r="G82" s="328"/>
      <c r="M82" s="328"/>
    </row>
    <row r="83" spans="5:13" s="243" customFormat="1">
      <c r="E83" s="328"/>
      <c r="F83" s="328"/>
      <c r="G83" s="328"/>
      <c r="M83" s="328"/>
    </row>
    <row r="84" spans="5:13" s="243" customFormat="1">
      <c r="E84" s="328"/>
      <c r="F84" s="328"/>
      <c r="G84" s="328"/>
      <c r="M84" s="328"/>
    </row>
    <row r="85" spans="5:13" s="243" customFormat="1">
      <c r="E85" s="328"/>
      <c r="F85" s="328"/>
      <c r="G85" s="328"/>
      <c r="M85" s="328"/>
    </row>
    <row r="86" spans="5:13" s="243" customFormat="1">
      <c r="E86" s="328"/>
      <c r="F86" s="328"/>
      <c r="G86" s="328"/>
      <c r="M86" s="328"/>
    </row>
    <row r="87" spans="5:13" s="243" customFormat="1">
      <c r="E87" s="328"/>
      <c r="F87" s="328"/>
      <c r="G87" s="328"/>
      <c r="M87" s="328"/>
    </row>
    <row r="88" spans="5:13" s="243" customFormat="1">
      <c r="E88" s="328"/>
      <c r="F88" s="328"/>
      <c r="G88" s="328"/>
      <c r="M88" s="328"/>
    </row>
    <row r="89" spans="5:13" s="243" customFormat="1">
      <c r="E89" s="328"/>
      <c r="F89" s="328"/>
      <c r="G89" s="328"/>
      <c r="M89" s="328"/>
    </row>
    <row r="90" spans="5:13" s="243" customFormat="1">
      <c r="E90" s="328"/>
      <c r="F90" s="328"/>
      <c r="G90" s="328"/>
      <c r="M90" s="328"/>
    </row>
    <row r="91" spans="5:13" s="243" customFormat="1">
      <c r="E91" s="328"/>
      <c r="F91" s="328"/>
      <c r="G91" s="328"/>
      <c r="M91" s="328"/>
    </row>
    <row r="92" spans="5:13" s="243" customFormat="1">
      <c r="E92" s="328"/>
      <c r="F92" s="328"/>
      <c r="G92" s="328"/>
      <c r="M92" s="328"/>
    </row>
    <row r="93" spans="5:13" s="243" customFormat="1">
      <c r="E93" s="328"/>
      <c r="F93" s="328"/>
      <c r="G93" s="328"/>
      <c r="M93" s="328"/>
    </row>
    <row r="94" spans="5:13" s="243" customFormat="1">
      <c r="E94" s="328"/>
      <c r="F94" s="328"/>
      <c r="G94" s="328"/>
      <c r="M94" s="328"/>
    </row>
    <row r="95" spans="5:13" s="243" customFormat="1">
      <c r="E95" s="328"/>
      <c r="F95" s="328"/>
      <c r="G95" s="328"/>
      <c r="M95" s="328"/>
    </row>
    <row r="96" spans="5:13" s="243" customFormat="1">
      <c r="E96" s="328"/>
      <c r="F96" s="328"/>
      <c r="G96" s="328"/>
      <c r="M96" s="328"/>
    </row>
    <row r="97" spans="5:13" s="243" customFormat="1">
      <c r="E97" s="328"/>
      <c r="F97" s="328"/>
      <c r="G97" s="328"/>
      <c r="M97" s="328"/>
    </row>
    <row r="98" spans="5:13" s="243" customFormat="1">
      <c r="E98" s="328"/>
      <c r="F98" s="328"/>
      <c r="G98" s="328"/>
      <c r="M98" s="328"/>
    </row>
    <row r="99" spans="5:13" s="243" customFormat="1">
      <c r="E99" s="328"/>
      <c r="F99" s="328"/>
      <c r="G99" s="328"/>
      <c r="M99" s="328"/>
    </row>
    <row r="100" spans="5:13" s="243" customFormat="1">
      <c r="E100" s="328"/>
      <c r="F100" s="328"/>
      <c r="G100" s="328"/>
      <c r="M100" s="328"/>
    </row>
    <row r="101" spans="5:13" s="243" customFormat="1">
      <c r="E101" s="328"/>
      <c r="F101" s="328"/>
      <c r="G101" s="328"/>
      <c r="M101" s="328"/>
    </row>
    <row r="102" spans="5:13" s="243" customFormat="1">
      <c r="E102" s="328"/>
      <c r="F102" s="328"/>
      <c r="G102" s="328"/>
      <c r="M102" s="328"/>
    </row>
    <row r="103" spans="5:13" s="243" customFormat="1">
      <c r="E103" s="328"/>
      <c r="F103" s="328"/>
      <c r="G103" s="328"/>
      <c r="M103" s="328"/>
    </row>
    <row r="104" spans="5:13" s="243" customFormat="1">
      <c r="E104" s="328"/>
      <c r="F104" s="328"/>
      <c r="G104" s="328"/>
      <c r="M104" s="328"/>
    </row>
    <row r="105" spans="5:13" s="243" customFormat="1">
      <c r="E105" s="328"/>
      <c r="F105" s="328"/>
      <c r="G105" s="328"/>
      <c r="M105" s="328"/>
    </row>
    <row r="106" spans="5:13" s="243" customFormat="1">
      <c r="E106" s="328"/>
      <c r="F106" s="328"/>
      <c r="G106" s="328"/>
      <c r="M106" s="328"/>
    </row>
    <row r="107" spans="5:13" s="243" customFormat="1">
      <c r="E107" s="328"/>
      <c r="F107" s="328"/>
      <c r="G107" s="328"/>
      <c r="M107" s="328"/>
    </row>
    <row r="108" spans="5:13" s="243" customFormat="1">
      <c r="E108" s="328"/>
      <c r="F108" s="328"/>
      <c r="G108" s="328"/>
      <c r="M108" s="328"/>
    </row>
    <row r="109" spans="5:13" s="243" customFormat="1">
      <c r="E109" s="328"/>
      <c r="F109" s="328"/>
      <c r="G109" s="328"/>
      <c r="M109" s="328"/>
    </row>
    <row r="110" spans="5:13" s="243" customFormat="1">
      <c r="E110" s="328"/>
      <c r="F110" s="328"/>
      <c r="G110" s="328"/>
      <c r="M110" s="328"/>
    </row>
    <row r="111" spans="5:13" s="243" customFormat="1">
      <c r="E111" s="328"/>
      <c r="F111" s="328"/>
      <c r="G111" s="328"/>
      <c r="M111" s="328"/>
    </row>
    <row r="112" spans="5:13" s="243" customFormat="1">
      <c r="E112" s="328"/>
      <c r="F112" s="328"/>
      <c r="G112" s="328"/>
      <c r="M112" s="328"/>
    </row>
    <row r="113" spans="5:13" s="243" customFormat="1">
      <c r="E113" s="328"/>
      <c r="F113" s="328"/>
      <c r="G113" s="328"/>
      <c r="M113" s="328"/>
    </row>
    <row r="114" spans="5:13" s="243" customFormat="1">
      <c r="E114" s="328"/>
      <c r="F114" s="328"/>
      <c r="G114" s="328"/>
      <c r="M114" s="328"/>
    </row>
    <row r="115" spans="5:13" s="243" customFormat="1">
      <c r="E115" s="328"/>
      <c r="F115" s="328"/>
      <c r="G115" s="328"/>
      <c r="M115" s="328"/>
    </row>
    <row r="116" spans="5:13" s="243" customFormat="1">
      <c r="E116" s="328"/>
      <c r="F116" s="328"/>
      <c r="G116" s="328"/>
      <c r="M116" s="328"/>
    </row>
    <row r="117" spans="5:13" s="243" customFormat="1">
      <c r="E117" s="328"/>
      <c r="F117" s="328"/>
      <c r="G117" s="328"/>
      <c r="M117" s="328"/>
    </row>
    <row r="118" spans="5:13" s="243" customFormat="1">
      <c r="E118" s="328"/>
      <c r="F118" s="328"/>
      <c r="G118" s="328"/>
      <c r="M118" s="328"/>
    </row>
    <row r="119" spans="5:13" s="243" customFormat="1">
      <c r="E119" s="328"/>
      <c r="F119" s="328"/>
      <c r="G119" s="328"/>
      <c r="M119" s="328"/>
    </row>
    <row r="120" spans="5:13" s="243" customFormat="1">
      <c r="E120" s="328"/>
      <c r="F120" s="328"/>
      <c r="G120" s="328"/>
      <c r="M120" s="328"/>
    </row>
    <row r="121" spans="5:13" s="243" customFormat="1">
      <c r="E121" s="328"/>
      <c r="F121" s="328"/>
      <c r="G121" s="328"/>
      <c r="M121" s="328"/>
    </row>
    <row r="122" spans="5:13" s="243" customFormat="1">
      <c r="E122" s="328"/>
      <c r="F122" s="328"/>
      <c r="G122" s="328"/>
      <c r="M122" s="328"/>
    </row>
    <row r="123" spans="5:13" s="243" customFormat="1">
      <c r="E123" s="328"/>
      <c r="F123" s="328"/>
      <c r="G123" s="328"/>
      <c r="M123" s="328"/>
    </row>
    <row r="124" spans="5:13" s="243" customFormat="1">
      <c r="E124" s="328"/>
      <c r="F124" s="328"/>
      <c r="G124" s="328"/>
      <c r="M124" s="328"/>
    </row>
    <row r="125" spans="5:13" s="243" customFormat="1">
      <c r="E125" s="328"/>
      <c r="F125" s="328"/>
      <c r="G125" s="328"/>
      <c r="M125" s="328"/>
    </row>
    <row r="126" spans="5:13" s="243" customFormat="1">
      <c r="E126" s="328"/>
      <c r="F126" s="328"/>
      <c r="G126" s="328"/>
      <c r="M126" s="328"/>
    </row>
    <row r="127" spans="5:13" s="243" customFormat="1">
      <c r="E127" s="328"/>
      <c r="F127" s="328"/>
      <c r="G127" s="328"/>
      <c r="M127" s="328"/>
    </row>
    <row r="128" spans="5:13" s="243" customFormat="1">
      <c r="E128" s="328"/>
      <c r="F128" s="328"/>
      <c r="G128" s="328"/>
      <c r="M128" s="328"/>
    </row>
    <row r="129" spans="5:13" s="243" customFormat="1">
      <c r="E129" s="328"/>
      <c r="F129" s="328"/>
      <c r="G129" s="328"/>
      <c r="M129" s="328"/>
    </row>
    <row r="130" spans="5:13" s="243" customFormat="1">
      <c r="E130" s="328"/>
      <c r="F130" s="328"/>
      <c r="G130" s="328"/>
      <c r="M130" s="328"/>
    </row>
    <row r="131" spans="5:13" s="243" customFormat="1">
      <c r="E131" s="328"/>
      <c r="F131" s="328"/>
      <c r="G131" s="328"/>
      <c r="M131" s="328"/>
    </row>
    <row r="132" spans="5:13" s="243" customFormat="1">
      <c r="E132" s="328"/>
      <c r="F132" s="328"/>
      <c r="G132" s="328"/>
      <c r="M132" s="328"/>
    </row>
    <row r="133" spans="5:13" s="243" customFormat="1">
      <c r="E133" s="328"/>
      <c r="F133" s="328"/>
      <c r="G133" s="328"/>
      <c r="M133" s="328"/>
    </row>
    <row r="134" spans="5:13" s="243" customFormat="1">
      <c r="E134" s="328"/>
      <c r="F134" s="328"/>
      <c r="G134" s="328"/>
      <c r="M134" s="328"/>
    </row>
    <row r="135" spans="5:13" s="243" customFormat="1">
      <c r="E135" s="328"/>
      <c r="F135" s="328"/>
      <c r="G135" s="328"/>
      <c r="M135" s="328"/>
    </row>
    <row r="136" spans="5:13" s="243" customFormat="1">
      <c r="E136" s="328"/>
      <c r="F136" s="328"/>
      <c r="G136" s="328"/>
      <c r="M136" s="328"/>
    </row>
    <row r="137" spans="5:13" s="243" customFormat="1">
      <c r="E137" s="328"/>
      <c r="F137" s="328"/>
      <c r="G137" s="328"/>
      <c r="M137" s="328"/>
    </row>
    <row r="138" spans="5:13" s="243" customFormat="1">
      <c r="E138" s="328"/>
      <c r="F138" s="328"/>
      <c r="G138" s="328"/>
      <c r="M138" s="328"/>
    </row>
    <row r="139" spans="5:13" s="243" customFormat="1">
      <c r="E139" s="328"/>
      <c r="F139" s="328"/>
      <c r="G139" s="328"/>
      <c r="M139" s="328"/>
    </row>
    <row r="140" spans="5:13" s="243" customFormat="1">
      <c r="E140" s="328"/>
      <c r="F140" s="328"/>
      <c r="G140" s="328"/>
      <c r="M140" s="328"/>
    </row>
    <row r="141" spans="5:13" s="243" customFormat="1">
      <c r="E141" s="328"/>
      <c r="F141" s="328"/>
      <c r="G141" s="328"/>
      <c r="M141" s="328"/>
    </row>
    <row r="142" spans="5:13" s="243" customFormat="1">
      <c r="E142" s="328"/>
      <c r="F142" s="328"/>
      <c r="G142" s="328"/>
      <c r="M142" s="328"/>
    </row>
    <row r="143" spans="5:13" s="243" customFormat="1">
      <c r="E143" s="328"/>
      <c r="F143" s="328"/>
      <c r="G143" s="328"/>
      <c r="M143" s="328"/>
    </row>
    <row r="144" spans="5:13" s="243" customFormat="1">
      <c r="E144" s="328"/>
      <c r="F144" s="328"/>
      <c r="G144" s="328"/>
      <c r="M144" s="328"/>
    </row>
    <row r="145" spans="5:13" s="243" customFormat="1">
      <c r="E145" s="328"/>
      <c r="F145" s="328"/>
      <c r="G145" s="328"/>
      <c r="M145" s="328"/>
    </row>
    <row r="146" spans="5:13" s="243" customFormat="1">
      <c r="E146" s="328"/>
      <c r="F146" s="328"/>
      <c r="G146" s="328"/>
      <c r="M146" s="328"/>
    </row>
    <row r="147" spans="5:13" s="243" customFormat="1">
      <c r="E147" s="328"/>
      <c r="F147" s="328"/>
      <c r="G147" s="328"/>
      <c r="M147" s="328"/>
    </row>
    <row r="148" spans="5:13" s="243" customFormat="1">
      <c r="E148" s="328"/>
      <c r="F148" s="328"/>
      <c r="G148" s="328"/>
      <c r="M148" s="328"/>
    </row>
    <row r="149" spans="5:13" s="243" customFormat="1">
      <c r="E149" s="328"/>
      <c r="F149" s="328"/>
      <c r="G149" s="328"/>
      <c r="M149" s="328"/>
    </row>
    <row r="150" spans="5:13" s="243" customFormat="1">
      <c r="E150" s="328"/>
      <c r="F150" s="328"/>
      <c r="G150" s="328"/>
      <c r="M150" s="328"/>
    </row>
    <row r="151" spans="5:13" s="243" customFormat="1">
      <c r="E151" s="328"/>
      <c r="F151" s="328"/>
      <c r="G151" s="328"/>
      <c r="M151" s="328"/>
    </row>
    <row r="152" spans="5:13" s="243" customFormat="1">
      <c r="E152" s="328"/>
      <c r="F152" s="328"/>
      <c r="G152" s="328"/>
      <c r="M152" s="328"/>
    </row>
    <row r="153" spans="5:13" s="243" customFormat="1">
      <c r="E153" s="328"/>
      <c r="F153" s="328"/>
      <c r="G153" s="328"/>
      <c r="M153" s="328"/>
    </row>
    <row r="154" spans="5:13" s="243" customFormat="1">
      <c r="E154" s="328"/>
      <c r="F154" s="328"/>
      <c r="G154" s="328"/>
      <c r="M154" s="328"/>
    </row>
    <row r="155" spans="5:13" s="243" customFormat="1">
      <c r="E155" s="328"/>
      <c r="F155" s="328"/>
      <c r="G155" s="328"/>
      <c r="M155" s="328"/>
    </row>
    <row r="156" spans="5:13" s="243" customFormat="1">
      <c r="E156" s="328"/>
      <c r="F156" s="328"/>
      <c r="G156" s="328"/>
      <c r="M156" s="328"/>
    </row>
    <row r="157" spans="5:13" s="243" customFormat="1">
      <c r="E157" s="328"/>
      <c r="F157" s="328"/>
      <c r="G157" s="328"/>
      <c r="M157" s="328"/>
    </row>
    <row r="158" spans="5:13" s="243" customFormat="1">
      <c r="E158" s="328"/>
      <c r="F158" s="328"/>
      <c r="G158" s="328"/>
      <c r="M158" s="328"/>
    </row>
    <row r="159" spans="5:13" s="243" customFormat="1">
      <c r="E159" s="328"/>
      <c r="F159" s="328"/>
      <c r="G159" s="328"/>
      <c r="M159" s="328"/>
    </row>
    <row r="160" spans="5:13" s="243" customFormat="1">
      <c r="E160" s="328"/>
      <c r="F160" s="328"/>
      <c r="G160" s="328"/>
      <c r="M160" s="328"/>
    </row>
    <row r="161" spans="5:13" s="243" customFormat="1">
      <c r="E161" s="328"/>
      <c r="F161" s="328"/>
      <c r="G161" s="328"/>
      <c r="M161" s="328"/>
    </row>
    <row r="162" spans="5:13" s="243" customFormat="1">
      <c r="E162" s="328"/>
      <c r="F162" s="328"/>
      <c r="G162" s="328"/>
      <c r="M162" s="328"/>
    </row>
    <row r="163" spans="5:13" s="243" customFormat="1">
      <c r="E163" s="328"/>
      <c r="F163" s="328"/>
      <c r="G163" s="328"/>
      <c r="M163" s="328"/>
    </row>
    <row r="164" spans="5:13" s="243" customFormat="1">
      <c r="E164" s="328"/>
      <c r="F164" s="328"/>
      <c r="G164" s="328"/>
      <c r="M164" s="328"/>
    </row>
    <row r="165" spans="5:13" s="243" customFormat="1">
      <c r="E165" s="328"/>
      <c r="F165" s="328"/>
      <c r="G165" s="328"/>
      <c r="M165" s="328"/>
    </row>
    <row r="166" spans="5:13" s="243" customFormat="1">
      <c r="E166" s="328"/>
      <c r="F166" s="328"/>
      <c r="G166" s="328"/>
      <c r="M166" s="328"/>
    </row>
    <row r="167" spans="5:13" s="243" customFormat="1">
      <c r="E167" s="328"/>
      <c r="F167" s="328"/>
      <c r="G167" s="328"/>
      <c r="M167" s="328"/>
    </row>
    <row r="168" spans="5:13" s="243" customFormat="1">
      <c r="E168" s="328"/>
      <c r="F168" s="328"/>
      <c r="G168" s="328"/>
      <c r="M168" s="328"/>
    </row>
    <row r="169" spans="5:13" s="243" customFormat="1">
      <c r="E169" s="328"/>
      <c r="F169" s="328"/>
      <c r="G169" s="328"/>
      <c r="M169" s="328"/>
    </row>
    <row r="170" spans="5:13" s="243" customFormat="1">
      <c r="E170" s="328"/>
      <c r="F170" s="328"/>
      <c r="G170" s="328"/>
      <c r="M170" s="328"/>
    </row>
    <row r="171" spans="5:13" s="243" customFormat="1">
      <c r="E171" s="328"/>
      <c r="F171" s="328"/>
      <c r="G171" s="328"/>
      <c r="M171" s="328"/>
    </row>
    <row r="172" spans="5:13" s="243" customFormat="1">
      <c r="E172" s="328"/>
      <c r="F172" s="328"/>
      <c r="G172" s="328"/>
      <c r="M172" s="328"/>
    </row>
    <row r="173" spans="5:13" s="243" customFormat="1">
      <c r="E173" s="328"/>
      <c r="F173" s="328"/>
      <c r="G173" s="328"/>
      <c r="M173" s="328"/>
    </row>
    <row r="174" spans="5:13" s="243" customFormat="1">
      <c r="E174" s="328"/>
      <c r="F174" s="328"/>
      <c r="G174" s="328"/>
      <c r="M174" s="328"/>
    </row>
    <row r="175" spans="5:13" s="243" customFormat="1">
      <c r="E175" s="328"/>
      <c r="F175" s="328"/>
      <c r="G175" s="328"/>
      <c r="M175" s="328"/>
    </row>
    <row r="176" spans="5:13" s="243" customFormat="1">
      <c r="E176" s="328"/>
      <c r="F176" s="328"/>
      <c r="G176" s="328"/>
      <c r="M176" s="328"/>
    </row>
    <row r="177" spans="5:13" s="243" customFormat="1">
      <c r="E177" s="328"/>
      <c r="F177" s="328"/>
      <c r="G177" s="328"/>
      <c r="M177" s="328"/>
    </row>
    <row r="178" spans="5:13" s="243" customFormat="1">
      <c r="E178" s="328"/>
      <c r="F178" s="328"/>
      <c r="G178" s="328"/>
      <c r="M178" s="328"/>
    </row>
    <row r="179" spans="5:13" s="243" customFormat="1">
      <c r="E179" s="328"/>
      <c r="F179" s="328"/>
      <c r="G179" s="328"/>
      <c r="M179" s="328"/>
    </row>
    <row r="180" spans="5:13" s="243" customFormat="1">
      <c r="E180" s="328"/>
      <c r="F180" s="328"/>
      <c r="G180" s="328"/>
      <c r="M180" s="328"/>
    </row>
    <row r="181" spans="5:13" s="243" customFormat="1">
      <c r="E181" s="328"/>
      <c r="F181" s="328"/>
      <c r="G181" s="328"/>
      <c r="M181" s="328"/>
    </row>
    <row r="182" spans="5:13" s="243" customFormat="1">
      <c r="E182" s="328"/>
      <c r="F182" s="328"/>
      <c r="G182" s="328"/>
      <c r="M182" s="328"/>
    </row>
    <row r="183" spans="5:13" s="243" customFormat="1">
      <c r="E183" s="328"/>
      <c r="F183" s="328"/>
      <c r="G183" s="328"/>
      <c r="M183" s="328"/>
    </row>
    <row r="184" spans="5:13" s="243" customFormat="1">
      <c r="E184" s="328"/>
      <c r="F184" s="328"/>
      <c r="G184" s="328"/>
      <c r="M184" s="328"/>
    </row>
    <row r="185" spans="5:13" s="243" customFormat="1">
      <c r="E185" s="328"/>
      <c r="F185" s="328"/>
      <c r="G185" s="328"/>
      <c r="M185" s="328"/>
    </row>
    <row r="186" spans="5:13" s="243" customFormat="1">
      <c r="E186" s="328"/>
      <c r="F186" s="328"/>
      <c r="G186" s="328"/>
      <c r="M186" s="328"/>
    </row>
    <row r="187" spans="5:13" s="243" customFormat="1">
      <c r="E187" s="328"/>
      <c r="F187" s="328"/>
      <c r="G187" s="328"/>
      <c r="M187" s="328"/>
    </row>
    <row r="188" spans="5:13" s="243" customFormat="1">
      <c r="E188" s="328"/>
      <c r="F188" s="328"/>
      <c r="G188" s="328"/>
      <c r="M188" s="328"/>
    </row>
    <row r="189" spans="5:13" s="243" customFormat="1">
      <c r="E189" s="328"/>
      <c r="F189" s="328"/>
      <c r="G189" s="328"/>
      <c r="M189" s="328"/>
    </row>
    <row r="190" spans="5:13" s="243" customFormat="1">
      <c r="E190" s="328"/>
      <c r="F190" s="328"/>
      <c r="G190" s="328"/>
      <c r="M190" s="328"/>
    </row>
    <row r="191" spans="5:13" s="243" customFormat="1">
      <c r="E191" s="328"/>
      <c r="F191" s="328"/>
      <c r="G191" s="328"/>
      <c r="M191" s="328"/>
    </row>
    <row r="192" spans="5:13" s="243" customFormat="1">
      <c r="E192" s="328"/>
      <c r="F192" s="328"/>
      <c r="G192" s="328"/>
      <c r="M192" s="328"/>
    </row>
    <row r="193" spans="5:13" s="243" customFormat="1">
      <c r="E193" s="328"/>
      <c r="F193" s="328"/>
      <c r="G193" s="328"/>
      <c r="M193" s="328"/>
    </row>
    <row r="194" spans="5:13" s="243" customFormat="1">
      <c r="E194" s="328"/>
      <c r="F194" s="328"/>
      <c r="G194" s="328"/>
      <c r="M194" s="328"/>
    </row>
    <row r="195" spans="5:13" s="243" customFormat="1">
      <c r="E195" s="328"/>
      <c r="F195" s="328"/>
      <c r="G195" s="328"/>
      <c r="M195" s="328"/>
    </row>
    <row r="196" spans="5:13" s="243" customFormat="1">
      <c r="E196" s="328"/>
      <c r="F196" s="328"/>
      <c r="G196" s="328"/>
      <c r="M196" s="328"/>
    </row>
    <row r="197" spans="5:13" s="243" customFormat="1">
      <c r="E197" s="328"/>
      <c r="F197" s="328"/>
      <c r="G197" s="328"/>
      <c r="M197" s="328"/>
    </row>
    <row r="198" spans="5:13" s="243" customFormat="1">
      <c r="E198" s="328"/>
      <c r="F198" s="328"/>
      <c r="G198" s="328"/>
      <c r="M198" s="328"/>
    </row>
    <row r="199" spans="5:13" s="243" customFormat="1">
      <c r="E199" s="328"/>
      <c r="F199" s="328"/>
      <c r="G199" s="328"/>
      <c r="M199" s="328"/>
    </row>
    <row r="200" spans="5:13" s="243" customFormat="1">
      <c r="E200" s="328"/>
      <c r="F200" s="328"/>
      <c r="G200" s="328"/>
      <c r="M200" s="328"/>
    </row>
    <row r="201" spans="5:13" s="243" customFormat="1">
      <c r="E201" s="328"/>
      <c r="F201" s="328"/>
      <c r="G201" s="328"/>
      <c r="M201" s="328"/>
    </row>
    <row r="202" spans="5:13" s="243" customFormat="1">
      <c r="E202" s="328"/>
      <c r="F202" s="328"/>
      <c r="G202" s="328"/>
      <c r="M202" s="328"/>
    </row>
    <row r="203" spans="5:13" s="243" customFormat="1">
      <c r="E203" s="328"/>
      <c r="F203" s="328"/>
      <c r="G203" s="328"/>
      <c r="M203" s="328"/>
    </row>
    <row r="204" spans="5:13" s="243" customFormat="1">
      <c r="E204" s="328"/>
      <c r="F204" s="328"/>
      <c r="G204" s="328"/>
      <c r="M204" s="328"/>
    </row>
    <row r="205" spans="5:13" s="243" customFormat="1">
      <c r="E205" s="328"/>
      <c r="F205" s="328"/>
      <c r="G205" s="328"/>
      <c r="M205" s="328"/>
    </row>
    <row r="206" spans="5:13" s="243" customFormat="1">
      <c r="E206" s="328"/>
      <c r="F206" s="328"/>
      <c r="G206" s="328"/>
      <c r="M206" s="328"/>
    </row>
    <row r="207" spans="5:13" s="243" customFormat="1">
      <c r="E207" s="328"/>
      <c r="F207" s="328"/>
      <c r="G207" s="328"/>
      <c r="M207" s="328"/>
    </row>
    <row r="208" spans="5:13" s="243" customFormat="1">
      <c r="E208" s="328"/>
      <c r="F208" s="328"/>
      <c r="G208" s="328"/>
      <c r="M208" s="328"/>
    </row>
    <row r="209" spans="5:13" s="243" customFormat="1">
      <c r="E209" s="328"/>
      <c r="F209" s="328"/>
      <c r="G209" s="328"/>
      <c r="M209" s="328"/>
    </row>
    <row r="210" spans="5:13" s="243" customFormat="1">
      <c r="E210" s="328"/>
      <c r="F210" s="328"/>
      <c r="G210" s="328"/>
      <c r="M210" s="328"/>
    </row>
    <row r="211" spans="5:13" s="243" customFormat="1">
      <c r="E211" s="328"/>
      <c r="F211" s="328"/>
      <c r="G211" s="328"/>
      <c r="M211" s="328"/>
    </row>
    <row r="212" spans="5:13" s="243" customFormat="1">
      <c r="E212" s="328"/>
      <c r="F212" s="328"/>
      <c r="G212" s="328"/>
      <c r="M212" s="328"/>
    </row>
    <row r="213" spans="5:13" s="243" customFormat="1">
      <c r="E213" s="328"/>
      <c r="F213" s="328"/>
      <c r="G213" s="328"/>
      <c r="M213" s="328"/>
    </row>
    <row r="214" spans="5:13" s="243" customFormat="1">
      <c r="E214" s="328"/>
      <c r="F214" s="328"/>
      <c r="G214" s="328"/>
      <c r="M214" s="328"/>
    </row>
    <row r="215" spans="5:13" s="243" customFormat="1">
      <c r="E215" s="328"/>
      <c r="F215" s="328"/>
      <c r="G215" s="328"/>
      <c r="M215" s="328"/>
    </row>
    <row r="216" spans="5:13" s="243" customFormat="1">
      <c r="E216" s="328"/>
      <c r="F216" s="328"/>
      <c r="G216" s="328"/>
      <c r="M216" s="328"/>
    </row>
    <row r="217" spans="5:13" s="243" customFormat="1">
      <c r="E217" s="328"/>
      <c r="F217" s="328"/>
      <c r="G217" s="328"/>
      <c r="M217" s="328"/>
    </row>
    <row r="218" spans="5:13" s="243" customFormat="1">
      <c r="E218" s="328"/>
      <c r="F218" s="328"/>
      <c r="G218" s="328"/>
      <c r="M218" s="328"/>
    </row>
    <row r="219" spans="5:13" s="243" customFormat="1">
      <c r="E219" s="328"/>
      <c r="F219" s="328"/>
      <c r="G219" s="328"/>
      <c r="M219" s="328"/>
    </row>
    <row r="220" spans="5:13" s="243" customFormat="1">
      <c r="E220" s="328"/>
      <c r="F220" s="328"/>
      <c r="G220" s="328"/>
      <c r="M220" s="328"/>
    </row>
    <row r="221" spans="5:13" s="243" customFormat="1">
      <c r="E221" s="328"/>
      <c r="F221" s="328"/>
      <c r="G221" s="328"/>
      <c r="M221" s="328"/>
    </row>
    <row r="222" spans="5:13" s="243" customFormat="1">
      <c r="E222" s="328"/>
      <c r="F222" s="328"/>
      <c r="G222" s="328"/>
      <c r="M222" s="328"/>
    </row>
    <row r="223" spans="5:13" s="243" customFormat="1">
      <c r="E223" s="328"/>
      <c r="F223" s="328"/>
      <c r="G223" s="328"/>
      <c r="M223" s="328"/>
    </row>
    <row r="224" spans="5:13" s="243" customFormat="1">
      <c r="E224" s="328"/>
      <c r="F224" s="328"/>
      <c r="G224" s="328"/>
      <c r="M224" s="328"/>
    </row>
    <row r="225" spans="5:13" s="243" customFormat="1">
      <c r="E225" s="328"/>
      <c r="F225" s="328"/>
      <c r="G225" s="328"/>
      <c r="M225" s="328"/>
    </row>
    <row r="226" spans="5:13" s="243" customFormat="1">
      <c r="E226" s="328"/>
      <c r="F226" s="328"/>
      <c r="G226" s="328"/>
      <c r="M226" s="328"/>
    </row>
    <row r="227" spans="5:13" s="243" customFormat="1">
      <c r="E227" s="328"/>
      <c r="F227" s="328"/>
      <c r="G227" s="328"/>
      <c r="M227" s="328"/>
    </row>
    <row r="228" spans="5:13" s="243" customFormat="1">
      <c r="E228" s="328"/>
      <c r="F228" s="328"/>
      <c r="G228" s="328"/>
      <c r="M228" s="328"/>
    </row>
    <row r="229" spans="5:13" s="243" customFormat="1">
      <c r="E229" s="328"/>
      <c r="F229" s="328"/>
      <c r="G229" s="328"/>
      <c r="M229" s="328"/>
    </row>
    <row r="230" spans="5:13" s="243" customFormat="1">
      <c r="E230" s="328"/>
      <c r="F230" s="328"/>
      <c r="G230" s="328"/>
      <c r="M230" s="328"/>
    </row>
    <row r="231" spans="5:13" s="243" customFormat="1">
      <c r="E231" s="328"/>
      <c r="F231" s="328"/>
      <c r="G231" s="328"/>
      <c r="M231" s="328"/>
    </row>
    <row r="232" spans="5:13" s="243" customFormat="1">
      <c r="E232" s="328"/>
      <c r="F232" s="328"/>
      <c r="G232" s="328"/>
      <c r="M232" s="328"/>
    </row>
    <row r="233" spans="5:13" s="243" customFormat="1">
      <c r="E233" s="328"/>
      <c r="F233" s="328"/>
      <c r="G233" s="328"/>
      <c r="M233" s="328"/>
    </row>
    <row r="234" spans="5:13" s="243" customFormat="1">
      <c r="E234" s="328"/>
      <c r="F234" s="328"/>
      <c r="G234" s="328"/>
      <c r="M234" s="328"/>
    </row>
    <row r="235" spans="5:13" s="243" customFormat="1">
      <c r="E235" s="328"/>
      <c r="F235" s="328"/>
      <c r="G235" s="328"/>
      <c r="M235" s="328"/>
    </row>
    <row r="236" spans="5:13" s="243" customFormat="1">
      <c r="E236" s="328"/>
      <c r="F236" s="328"/>
      <c r="G236" s="328"/>
      <c r="M236" s="328"/>
    </row>
    <row r="237" spans="5:13" s="243" customFormat="1">
      <c r="E237" s="328"/>
      <c r="F237" s="328"/>
      <c r="G237" s="328"/>
      <c r="M237" s="328"/>
    </row>
    <row r="238" spans="5:13" s="243" customFormat="1">
      <c r="E238" s="328"/>
      <c r="F238" s="328"/>
      <c r="G238" s="328"/>
      <c r="M238" s="328"/>
    </row>
    <row r="239" spans="5:13" s="243" customFormat="1">
      <c r="E239" s="328"/>
      <c r="F239" s="328"/>
      <c r="G239" s="328"/>
      <c r="M239" s="328"/>
    </row>
    <row r="240" spans="5:13" s="243" customFormat="1">
      <c r="E240" s="328"/>
      <c r="F240" s="328"/>
      <c r="G240" s="328"/>
      <c r="M240" s="328"/>
    </row>
    <row r="241" spans="5:13" s="243" customFormat="1">
      <c r="E241" s="328"/>
      <c r="F241" s="328"/>
      <c r="G241" s="328"/>
      <c r="M241" s="328"/>
    </row>
    <row r="242" spans="5:13" s="243" customFormat="1">
      <c r="E242" s="328"/>
      <c r="F242" s="328"/>
      <c r="G242" s="328"/>
      <c r="M242" s="328"/>
    </row>
    <row r="243" spans="5:13" s="243" customFormat="1">
      <c r="E243" s="328"/>
      <c r="F243" s="328"/>
      <c r="G243" s="328"/>
      <c r="M243" s="328"/>
    </row>
    <row r="244" spans="5:13" s="243" customFormat="1">
      <c r="E244" s="328"/>
      <c r="F244" s="328"/>
      <c r="G244" s="328"/>
      <c r="M244" s="328"/>
    </row>
    <row r="245" spans="5:13" s="243" customFormat="1">
      <c r="E245" s="328"/>
      <c r="F245" s="328"/>
      <c r="G245" s="328"/>
      <c r="M245" s="328"/>
    </row>
    <row r="246" spans="5:13" s="243" customFormat="1">
      <c r="E246" s="328"/>
      <c r="F246" s="328"/>
      <c r="G246" s="328"/>
      <c r="M246" s="328"/>
    </row>
    <row r="247" spans="5:13" s="243" customFormat="1">
      <c r="E247" s="328"/>
      <c r="F247" s="328"/>
      <c r="G247" s="328"/>
      <c r="M247" s="328"/>
    </row>
    <row r="248" spans="5:13" s="243" customFormat="1">
      <c r="E248" s="328"/>
      <c r="F248" s="328"/>
      <c r="G248" s="328"/>
      <c r="M248" s="328"/>
    </row>
    <row r="249" spans="5:13" s="243" customFormat="1">
      <c r="E249" s="328"/>
      <c r="F249" s="328"/>
      <c r="G249" s="328"/>
      <c r="M249" s="328"/>
    </row>
    <row r="250" spans="5:13" s="243" customFormat="1">
      <c r="E250" s="328"/>
      <c r="F250" s="328"/>
      <c r="G250" s="328"/>
      <c r="M250" s="328"/>
    </row>
    <row r="251" spans="5:13" s="243" customFormat="1">
      <c r="E251" s="328"/>
      <c r="F251" s="328"/>
      <c r="G251" s="328"/>
      <c r="M251" s="328"/>
    </row>
    <row r="252" spans="5:13" s="243" customFormat="1">
      <c r="E252" s="328"/>
      <c r="F252" s="328"/>
      <c r="G252" s="328"/>
      <c r="M252" s="328"/>
    </row>
    <row r="253" spans="5:13" s="243" customFormat="1">
      <c r="E253" s="328"/>
      <c r="F253" s="328"/>
      <c r="G253" s="328"/>
      <c r="M253" s="328"/>
    </row>
    <row r="254" spans="5:13" s="243" customFormat="1">
      <c r="E254" s="328"/>
      <c r="F254" s="328"/>
      <c r="G254" s="328"/>
      <c r="M254" s="328"/>
    </row>
    <row r="255" spans="5:13" s="243" customFormat="1">
      <c r="E255" s="328"/>
      <c r="F255" s="328"/>
      <c r="G255" s="328"/>
      <c r="M255" s="328"/>
    </row>
    <row r="256" spans="5:13" s="243" customFormat="1">
      <c r="E256" s="328"/>
      <c r="F256" s="328"/>
      <c r="G256" s="328"/>
      <c r="M256" s="328"/>
    </row>
    <row r="257" spans="5:13" s="243" customFormat="1">
      <c r="E257" s="328"/>
      <c r="F257" s="328"/>
      <c r="G257" s="328"/>
      <c r="M257" s="328"/>
    </row>
    <row r="258" spans="5:13" s="243" customFormat="1">
      <c r="E258" s="328"/>
      <c r="F258" s="328"/>
      <c r="G258" s="328"/>
      <c r="M258" s="328"/>
    </row>
    <row r="259" spans="5:13" s="243" customFormat="1">
      <c r="E259" s="328"/>
      <c r="F259" s="328"/>
      <c r="G259" s="328"/>
      <c r="M259" s="328"/>
    </row>
    <row r="260" spans="5:13" s="243" customFormat="1">
      <c r="E260" s="328"/>
      <c r="F260" s="328"/>
      <c r="G260" s="328"/>
      <c r="M260" s="328"/>
    </row>
    <row r="261" spans="5:13" s="243" customFormat="1">
      <c r="E261" s="328"/>
      <c r="F261" s="328"/>
      <c r="G261" s="328"/>
      <c r="M261" s="328"/>
    </row>
    <row r="262" spans="5:13" s="243" customFormat="1">
      <c r="E262" s="328"/>
      <c r="F262" s="328"/>
      <c r="G262" s="328"/>
      <c r="M262" s="328"/>
    </row>
    <row r="263" spans="5:13" s="243" customFormat="1">
      <c r="E263" s="328"/>
      <c r="F263" s="328"/>
      <c r="G263" s="328"/>
      <c r="M263" s="328"/>
    </row>
    <row r="264" spans="5:13" s="243" customFormat="1">
      <c r="E264" s="328"/>
      <c r="F264" s="328"/>
      <c r="G264" s="328"/>
      <c r="M264" s="328"/>
    </row>
    <row r="265" spans="5:13" s="243" customFormat="1">
      <c r="E265" s="328"/>
      <c r="F265" s="328"/>
      <c r="G265" s="328"/>
      <c r="M265" s="328"/>
    </row>
    <row r="266" spans="5:13" s="243" customFormat="1">
      <c r="E266" s="328"/>
      <c r="F266" s="328"/>
      <c r="G266" s="328"/>
      <c r="M266" s="328"/>
    </row>
    <row r="267" spans="5:13" s="243" customFormat="1">
      <c r="E267" s="328"/>
      <c r="F267" s="328"/>
      <c r="G267" s="328"/>
      <c r="M267" s="328"/>
    </row>
    <row r="268" spans="5:13" s="243" customFormat="1">
      <c r="E268" s="328"/>
      <c r="F268" s="328"/>
      <c r="G268" s="328"/>
      <c r="M268" s="328"/>
    </row>
    <row r="269" spans="5:13" s="243" customFormat="1">
      <c r="E269" s="328"/>
      <c r="F269" s="328"/>
      <c r="G269" s="328"/>
      <c r="M269" s="328"/>
    </row>
    <row r="270" spans="5:13" s="243" customFormat="1">
      <c r="E270" s="328"/>
      <c r="F270" s="328"/>
      <c r="G270" s="328"/>
      <c r="M270" s="328"/>
    </row>
    <row r="271" spans="5:13" s="243" customFormat="1">
      <c r="E271" s="328"/>
      <c r="F271" s="328"/>
      <c r="G271" s="328"/>
      <c r="M271" s="328"/>
    </row>
    <row r="272" spans="5:13" s="243" customFormat="1">
      <c r="E272" s="328"/>
      <c r="F272" s="328"/>
      <c r="G272" s="328"/>
      <c r="M272" s="328"/>
    </row>
    <row r="273" spans="5:13" s="243" customFormat="1">
      <c r="E273" s="328"/>
      <c r="F273" s="328"/>
      <c r="G273" s="328"/>
      <c r="M273" s="328"/>
    </row>
    <row r="274" spans="5:13" s="243" customFormat="1">
      <c r="E274" s="328"/>
      <c r="F274" s="328"/>
      <c r="G274" s="328"/>
      <c r="M274" s="328"/>
    </row>
    <row r="275" spans="5:13" s="243" customFormat="1">
      <c r="E275" s="328"/>
      <c r="F275" s="328"/>
      <c r="G275" s="328"/>
      <c r="M275" s="328"/>
    </row>
    <row r="276" spans="5:13" s="243" customFormat="1">
      <c r="E276" s="328"/>
      <c r="F276" s="328"/>
      <c r="G276" s="328"/>
      <c r="M276" s="328"/>
    </row>
    <row r="277" spans="5:13" s="243" customFormat="1">
      <c r="E277" s="328"/>
      <c r="F277" s="328"/>
      <c r="G277" s="328"/>
      <c r="M277" s="328"/>
    </row>
    <row r="278" spans="5:13" s="243" customFormat="1">
      <c r="E278" s="328"/>
      <c r="F278" s="328"/>
      <c r="G278" s="328"/>
      <c r="M278" s="328"/>
    </row>
    <row r="279" spans="5:13" s="243" customFormat="1">
      <c r="E279" s="328"/>
      <c r="F279" s="328"/>
      <c r="G279" s="328"/>
      <c r="M279" s="328"/>
    </row>
    <row r="280" spans="5:13" s="243" customFormat="1">
      <c r="E280" s="328"/>
      <c r="F280" s="328"/>
      <c r="G280" s="328"/>
      <c r="M280" s="328"/>
    </row>
    <row r="281" spans="5:13" s="243" customFormat="1">
      <c r="E281" s="328"/>
      <c r="F281" s="328"/>
      <c r="G281" s="328"/>
      <c r="M281" s="328"/>
    </row>
    <row r="282" spans="5:13" s="243" customFormat="1">
      <c r="E282" s="328"/>
      <c r="F282" s="328"/>
      <c r="G282" s="328"/>
      <c r="M282" s="328"/>
    </row>
    <row r="283" spans="5:13" s="243" customFormat="1">
      <c r="E283" s="328"/>
      <c r="F283" s="328"/>
      <c r="G283" s="328"/>
      <c r="M283" s="328"/>
    </row>
    <row r="284" spans="5:13" s="243" customFormat="1">
      <c r="E284" s="328"/>
      <c r="F284" s="328"/>
      <c r="G284" s="328"/>
      <c r="M284" s="328"/>
    </row>
    <row r="285" spans="5:13" s="243" customFormat="1">
      <c r="E285" s="328"/>
      <c r="F285" s="328"/>
      <c r="G285" s="328"/>
      <c r="M285" s="328"/>
    </row>
    <row r="286" spans="5:13" s="243" customFormat="1">
      <c r="E286" s="328"/>
      <c r="F286" s="328"/>
      <c r="G286" s="328"/>
      <c r="M286" s="328"/>
    </row>
    <row r="287" spans="5:13" s="243" customFormat="1">
      <c r="E287" s="328"/>
      <c r="F287" s="328"/>
      <c r="G287" s="328"/>
      <c r="M287" s="328"/>
    </row>
    <row r="288" spans="5:13" s="243" customFormat="1">
      <c r="E288" s="328"/>
      <c r="F288" s="328"/>
      <c r="G288" s="328"/>
      <c r="M288" s="328"/>
    </row>
    <row r="289" spans="5:13" s="243" customFormat="1">
      <c r="E289" s="328"/>
      <c r="F289" s="328"/>
      <c r="G289" s="328"/>
      <c r="M289" s="328"/>
    </row>
    <row r="290" spans="5:13" s="243" customFormat="1">
      <c r="E290" s="328"/>
      <c r="F290" s="328"/>
      <c r="G290" s="328"/>
      <c r="M290" s="328"/>
    </row>
    <row r="291" spans="5:13" s="243" customFormat="1">
      <c r="E291" s="328"/>
      <c r="F291" s="328"/>
      <c r="G291" s="328"/>
      <c r="M291" s="328"/>
    </row>
    <row r="292" spans="5:13" s="243" customFormat="1">
      <c r="E292" s="328"/>
      <c r="F292" s="328"/>
      <c r="G292" s="328"/>
      <c r="M292" s="328"/>
    </row>
    <row r="293" spans="5:13" s="243" customFormat="1">
      <c r="E293" s="328"/>
      <c r="F293" s="328"/>
      <c r="G293" s="328"/>
      <c r="M293" s="328"/>
    </row>
    <row r="294" spans="5:13" s="243" customFormat="1">
      <c r="E294" s="328"/>
      <c r="F294" s="328"/>
      <c r="G294" s="328"/>
      <c r="M294" s="328"/>
    </row>
    <row r="295" spans="5:13" s="243" customFormat="1">
      <c r="E295" s="328"/>
      <c r="F295" s="328"/>
      <c r="G295" s="328"/>
      <c r="M295" s="328"/>
    </row>
    <row r="296" spans="5:13" s="243" customFormat="1">
      <c r="E296" s="328"/>
      <c r="F296" s="328"/>
      <c r="G296" s="328"/>
      <c r="M296" s="328"/>
    </row>
    <row r="297" spans="5:13" s="243" customFormat="1">
      <c r="E297" s="328"/>
      <c r="F297" s="328"/>
      <c r="G297" s="328"/>
      <c r="M297" s="328"/>
    </row>
    <row r="298" spans="5:13" s="243" customFormat="1">
      <c r="E298" s="328"/>
      <c r="F298" s="328"/>
      <c r="G298" s="328"/>
      <c r="M298" s="328"/>
    </row>
    <row r="299" spans="5:13" s="243" customFormat="1">
      <c r="E299" s="328"/>
      <c r="F299" s="328"/>
      <c r="G299" s="328"/>
      <c r="M299" s="328"/>
    </row>
    <row r="300" spans="5:13" s="243" customFormat="1">
      <c r="E300" s="328"/>
      <c r="F300" s="328"/>
      <c r="G300" s="328"/>
      <c r="M300" s="328"/>
    </row>
    <row r="301" spans="5:13" s="243" customFormat="1">
      <c r="E301" s="328"/>
      <c r="F301" s="328"/>
      <c r="G301" s="328"/>
      <c r="M301" s="328"/>
    </row>
    <row r="302" spans="5:13" s="243" customFormat="1">
      <c r="E302" s="328"/>
      <c r="F302" s="328"/>
      <c r="G302" s="328"/>
      <c r="M302" s="328"/>
    </row>
    <row r="303" spans="5:13" s="243" customFormat="1">
      <c r="E303" s="328"/>
      <c r="F303" s="328"/>
      <c r="G303" s="328"/>
      <c r="M303" s="328"/>
    </row>
    <row r="304" spans="5:13" s="243" customFormat="1">
      <c r="E304" s="328"/>
      <c r="F304" s="328"/>
      <c r="G304" s="328"/>
      <c r="M304" s="328"/>
    </row>
    <row r="305" spans="5:13" s="243" customFormat="1">
      <c r="E305" s="328"/>
      <c r="F305" s="328"/>
      <c r="G305" s="328"/>
      <c r="M305" s="328"/>
    </row>
    <row r="306" spans="5:13" s="243" customFormat="1">
      <c r="E306" s="328"/>
      <c r="F306" s="328"/>
      <c r="G306" s="328"/>
      <c r="M306" s="328"/>
    </row>
    <row r="307" spans="5:13" s="243" customFormat="1">
      <c r="E307" s="328"/>
      <c r="F307" s="328"/>
      <c r="G307" s="328"/>
      <c r="M307" s="328"/>
    </row>
    <row r="308" spans="5:13" s="243" customFormat="1">
      <c r="E308" s="328"/>
      <c r="F308" s="328"/>
      <c r="G308" s="328"/>
      <c r="M308" s="328"/>
    </row>
    <row r="309" spans="5:13" s="243" customFormat="1">
      <c r="E309" s="328"/>
      <c r="F309" s="328"/>
      <c r="G309" s="328"/>
      <c r="M309" s="328"/>
    </row>
    <row r="310" spans="5:13" s="243" customFormat="1">
      <c r="E310" s="328"/>
      <c r="F310" s="328"/>
      <c r="G310" s="328"/>
      <c r="M310" s="328"/>
    </row>
    <row r="311" spans="5:13" s="243" customFormat="1">
      <c r="E311" s="328"/>
      <c r="F311" s="328"/>
      <c r="G311" s="328"/>
      <c r="M311" s="328"/>
    </row>
    <row r="312" spans="5:13" s="243" customFormat="1">
      <c r="E312" s="328"/>
      <c r="F312" s="328"/>
      <c r="G312" s="328"/>
      <c r="M312" s="328"/>
    </row>
    <row r="313" spans="5:13" s="243" customFormat="1">
      <c r="E313" s="328"/>
      <c r="F313" s="328"/>
      <c r="G313" s="328"/>
      <c r="M313" s="328"/>
    </row>
    <row r="314" spans="5:13" s="243" customFormat="1">
      <c r="E314" s="328"/>
      <c r="F314" s="328"/>
      <c r="G314" s="328"/>
      <c r="M314" s="328"/>
    </row>
    <row r="315" spans="5:13" s="243" customFormat="1">
      <c r="E315" s="328"/>
      <c r="F315" s="328"/>
      <c r="G315" s="328"/>
      <c r="M315" s="328"/>
    </row>
    <row r="316" spans="5:13" s="243" customFormat="1">
      <c r="E316" s="328"/>
      <c r="F316" s="328"/>
      <c r="G316" s="328"/>
      <c r="M316" s="328"/>
    </row>
    <row r="317" spans="5:13" s="243" customFormat="1">
      <c r="E317" s="328"/>
      <c r="F317" s="328"/>
      <c r="G317" s="328"/>
      <c r="M317" s="328"/>
    </row>
    <row r="318" spans="5:13" s="243" customFormat="1">
      <c r="E318" s="328"/>
      <c r="F318" s="328"/>
      <c r="G318" s="328"/>
      <c r="M318" s="328"/>
    </row>
    <row r="319" spans="5:13" s="243" customFormat="1">
      <c r="E319" s="328"/>
      <c r="F319" s="328"/>
      <c r="G319" s="328"/>
      <c r="M319" s="328"/>
    </row>
    <row r="320" spans="5:13" s="243" customFormat="1">
      <c r="E320" s="328"/>
      <c r="F320" s="328"/>
      <c r="G320" s="328"/>
      <c r="M320" s="328"/>
    </row>
    <row r="321" spans="5:13" s="243" customFormat="1">
      <c r="E321" s="328"/>
      <c r="F321" s="328"/>
      <c r="G321" s="328"/>
      <c r="M321" s="328"/>
    </row>
    <row r="322" spans="5:13" s="243" customFormat="1">
      <c r="E322" s="328"/>
      <c r="F322" s="328"/>
      <c r="G322" s="328"/>
      <c r="M322" s="328"/>
    </row>
    <row r="323" spans="5:13" s="243" customFormat="1">
      <c r="E323" s="328"/>
      <c r="F323" s="328"/>
      <c r="G323" s="328"/>
      <c r="M323" s="328"/>
    </row>
    <row r="324" spans="5:13" s="243" customFormat="1">
      <c r="E324" s="328"/>
      <c r="F324" s="328"/>
      <c r="G324" s="328"/>
      <c r="M324" s="328"/>
    </row>
    <row r="325" spans="5:13" s="243" customFormat="1">
      <c r="E325" s="328"/>
      <c r="F325" s="328"/>
      <c r="G325" s="328"/>
      <c r="M325" s="328"/>
    </row>
    <row r="326" spans="5:13" s="243" customFormat="1">
      <c r="E326" s="328"/>
      <c r="F326" s="328"/>
      <c r="G326" s="328"/>
      <c r="M326" s="328"/>
    </row>
    <row r="327" spans="5:13" s="243" customFormat="1">
      <c r="E327" s="328"/>
      <c r="F327" s="328"/>
      <c r="G327" s="328"/>
      <c r="M327" s="328"/>
    </row>
    <row r="328" spans="5:13" s="243" customFormat="1">
      <c r="E328" s="328"/>
      <c r="F328" s="328"/>
      <c r="G328" s="328"/>
      <c r="M328" s="328"/>
    </row>
    <row r="329" spans="5:13" s="243" customFormat="1">
      <c r="E329" s="328"/>
      <c r="F329" s="328"/>
      <c r="G329" s="328"/>
      <c r="M329" s="328"/>
    </row>
    <row r="330" spans="5:13" s="243" customFormat="1">
      <c r="E330" s="328"/>
      <c r="F330" s="328"/>
      <c r="G330" s="328"/>
      <c r="M330" s="328"/>
    </row>
    <row r="331" spans="5:13" s="243" customFormat="1">
      <c r="E331" s="328"/>
      <c r="F331" s="328"/>
      <c r="G331" s="328"/>
      <c r="M331" s="328"/>
    </row>
    <row r="332" spans="5:13" s="243" customFormat="1">
      <c r="E332" s="328"/>
      <c r="F332" s="328"/>
      <c r="G332" s="328"/>
      <c r="M332" s="328"/>
    </row>
    <row r="333" spans="5:13" s="243" customFormat="1">
      <c r="E333" s="328"/>
      <c r="F333" s="328"/>
      <c r="G333" s="328"/>
      <c r="M333" s="328"/>
    </row>
    <row r="334" spans="5:13" s="243" customFormat="1">
      <c r="E334" s="328"/>
      <c r="F334" s="328"/>
      <c r="G334" s="328"/>
      <c r="M334" s="328"/>
    </row>
    <row r="335" spans="5:13" s="243" customFormat="1">
      <c r="E335" s="328"/>
      <c r="F335" s="328"/>
      <c r="G335" s="328"/>
      <c r="M335" s="328"/>
    </row>
    <row r="336" spans="5:13" s="243" customFormat="1">
      <c r="E336" s="328"/>
      <c r="F336" s="328"/>
      <c r="G336" s="328"/>
      <c r="M336" s="328"/>
    </row>
    <row r="337" spans="5:13" s="243" customFormat="1">
      <c r="E337" s="328"/>
      <c r="F337" s="328"/>
      <c r="G337" s="328"/>
      <c r="M337" s="328"/>
    </row>
    <row r="338" spans="5:13" s="243" customFormat="1">
      <c r="E338" s="328"/>
      <c r="F338" s="328"/>
      <c r="G338" s="328"/>
      <c r="M338" s="328"/>
    </row>
    <row r="339" spans="5:13" s="243" customFormat="1">
      <c r="E339" s="328"/>
      <c r="F339" s="328"/>
      <c r="G339" s="328"/>
      <c r="M339" s="328"/>
    </row>
    <row r="340" spans="5:13" s="243" customFormat="1">
      <c r="E340" s="328"/>
      <c r="F340" s="328"/>
      <c r="G340" s="328"/>
      <c r="M340" s="328"/>
    </row>
    <row r="341" spans="5:13" s="243" customFormat="1">
      <c r="E341" s="328"/>
      <c r="F341" s="328"/>
      <c r="G341" s="328"/>
      <c r="M341" s="328"/>
    </row>
    <row r="342" spans="5:13" s="243" customFormat="1">
      <c r="E342" s="328"/>
      <c r="F342" s="328"/>
      <c r="G342" s="328"/>
      <c r="M342" s="328"/>
    </row>
    <row r="343" spans="5:13" s="243" customFormat="1">
      <c r="E343" s="328"/>
      <c r="F343" s="328"/>
      <c r="G343" s="328"/>
      <c r="M343" s="328"/>
    </row>
    <row r="344" spans="5:13" s="243" customFormat="1">
      <c r="E344" s="328"/>
      <c r="F344" s="328"/>
      <c r="G344" s="328"/>
      <c r="M344" s="328"/>
    </row>
    <row r="345" spans="5:13" s="243" customFormat="1">
      <c r="E345" s="328"/>
      <c r="F345" s="328"/>
      <c r="G345" s="328"/>
      <c r="M345" s="328"/>
    </row>
    <row r="346" spans="5:13" s="243" customFormat="1">
      <c r="E346" s="328"/>
      <c r="F346" s="328"/>
      <c r="G346" s="328"/>
      <c r="M346" s="328"/>
    </row>
    <row r="347" spans="5:13" s="243" customFormat="1">
      <c r="E347" s="328"/>
      <c r="F347" s="328"/>
      <c r="G347" s="328"/>
      <c r="M347" s="328"/>
    </row>
    <row r="348" spans="5:13" s="243" customFormat="1">
      <c r="E348" s="328"/>
      <c r="F348" s="328"/>
      <c r="G348" s="328"/>
      <c r="M348" s="328"/>
    </row>
    <row r="349" spans="5:13" s="243" customFormat="1">
      <c r="E349" s="328"/>
      <c r="F349" s="328"/>
      <c r="G349" s="328"/>
      <c r="M349" s="328"/>
    </row>
    <row r="350" spans="5:13" s="243" customFormat="1">
      <c r="E350" s="328"/>
      <c r="F350" s="328"/>
      <c r="G350" s="328"/>
      <c r="M350" s="328"/>
    </row>
    <row r="351" spans="5:13" s="243" customFormat="1">
      <c r="E351" s="328"/>
      <c r="F351" s="328"/>
      <c r="G351" s="328"/>
      <c r="M351" s="328"/>
    </row>
    <row r="352" spans="5:13" s="243" customFormat="1">
      <c r="E352" s="328"/>
      <c r="F352" s="328"/>
      <c r="G352" s="328"/>
      <c r="M352" s="328"/>
    </row>
    <row r="353" spans="5:13" s="243" customFormat="1">
      <c r="E353" s="328"/>
      <c r="F353" s="328"/>
      <c r="G353" s="328"/>
      <c r="M353" s="328"/>
    </row>
    <row r="354" spans="5:13" s="243" customFormat="1">
      <c r="E354" s="328"/>
      <c r="F354" s="328"/>
      <c r="G354" s="328"/>
      <c r="M354" s="328"/>
    </row>
    <row r="355" spans="5:13" s="243" customFormat="1">
      <c r="E355" s="328"/>
      <c r="F355" s="328"/>
      <c r="G355" s="328"/>
      <c r="M355" s="328"/>
    </row>
    <row r="356" spans="5:13" s="243" customFormat="1">
      <c r="E356" s="328"/>
      <c r="F356" s="328"/>
      <c r="G356" s="328"/>
      <c r="M356" s="328"/>
    </row>
    <row r="357" spans="5:13" s="243" customFormat="1">
      <c r="E357" s="328"/>
      <c r="F357" s="328"/>
      <c r="G357" s="328"/>
      <c r="M357" s="328"/>
    </row>
    <row r="358" spans="5:13" s="243" customFormat="1">
      <c r="E358" s="328"/>
      <c r="F358" s="328"/>
      <c r="G358" s="328"/>
      <c r="M358" s="328"/>
    </row>
    <row r="359" spans="5:13" s="243" customFormat="1">
      <c r="E359" s="328"/>
      <c r="F359" s="328"/>
      <c r="G359" s="328"/>
      <c r="M359" s="328"/>
    </row>
    <row r="360" spans="5:13" s="243" customFormat="1">
      <c r="E360" s="328"/>
      <c r="F360" s="328"/>
      <c r="G360" s="328"/>
      <c r="M360" s="328"/>
    </row>
    <row r="361" spans="5:13" s="243" customFormat="1">
      <c r="E361" s="328"/>
      <c r="F361" s="328"/>
      <c r="G361" s="328"/>
      <c r="M361" s="328"/>
    </row>
    <row r="362" spans="5:13" s="243" customFormat="1">
      <c r="E362" s="328"/>
      <c r="F362" s="328"/>
      <c r="G362" s="328"/>
      <c r="M362" s="328"/>
    </row>
    <row r="363" spans="5:13" s="243" customFormat="1">
      <c r="E363" s="328"/>
      <c r="F363" s="328"/>
      <c r="G363" s="328"/>
      <c r="M363" s="328"/>
    </row>
    <row r="364" spans="5:13" s="243" customFormat="1">
      <c r="E364" s="328"/>
      <c r="F364" s="328"/>
      <c r="G364" s="328"/>
      <c r="M364" s="328"/>
    </row>
    <row r="365" spans="5:13" s="243" customFormat="1">
      <c r="E365" s="328"/>
      <c r="F365" s="328"/>
      <c r="G365" s="328"/>
      <c r="M365" s="328"/>
    </row>
    <row r="366" spans="5:13" s="243" customFormat="1">
      <c r="E366" s="328"/>
      <c r="F366" s="328"/>
      <c r="G366" s="328"/>
      <c r="M366" s="328"/>
    </row>
    <row r="367" spans="5:13" s="243" customFormat="1">
      <c r="E367" s="328"/>
      <c r="F367" s="328"/>
      <c r="G367" s="328"/>
      <c r="M367" s="328"/>
    </row>
    <row r="368" spans="5:13" s="243" customFormat="1">
      <c r="E368" s="328"/>
      <c r="F368" s="328"/>
      <c r="G368" s="328"/>
      <c r="M368" s="328"/>
    </row>
    <row r="369" spans="5:13" s="243" customFormat="1">
      <c r="E369" s="328"/>
      <c r="F369" s="328"/>
      <c r="G369" s="328"/>
      <c r="M369" s="328"/>
    </row>
    <row r="370" spans="5:13" s="243" customFormat="1">
      <c r="E370" s="328"/>
      <c r="F370" s="328"/>
      <c r="G370" s="328"/>
      <c r="M370" s="328"/>
    </row>
    <row r="371" spans="5:13" s="243" customFormat="1">
      <c r="E371" s="328"/>
      <c r="F371" s="328"/>
      <c r="G371" s="328"/>
      <c r="M371" s="328"/>
    </row>
    <row r="372" spans="5:13" s="243" customFormat="1">
      <c r="E372" s="328"/>
      <c r="F372" s="328"/>
      <c r="G372" s="328"/>
      <c r="M372" s="328"/>
    </row>
    <row r="373" spans="5:13" s="243" customFormat="1">
      <c r="E373" s="328"/>
      <c r="F373" s="328"/>
      <c r="G373" s="328"/>
      <c r="M373" s="328"/>
    </row>
    <row r="374" spans="5:13" s="243" customFormat="1">
      <c r="E374" s="328"/>
      <c r="F374" s="328"/>
      <c r="G374" s="328"/>
      <c r="M374" s="328"/>
    </row>
    <row r="375" spans="5:13" s="243" customFormat="1">
      <c r="E375" s="328"/>
      <c r="F375" s="328"/>
      <c r="G375" s="328"/>
      <c r="M375" s="328"/>
    </row>
    <row r="376" spans="5:13" s="243" customFormat="1">
      <c r="E376" s="328"/>
      <c r="F376" s="328"/>
      <c r="G376" s="328"/>
      <c r="M376" s="328"/>
    </row>
    <row r="377" spans="5:13" s="243" customFormat="1">
      <c r="E377" s="328"/>
      <c r="F377" s="328"/>
      <c r="G377" s="328"/>
      <c r="M377" s="328"/>
    </row>
    <row r="378" spans="5:13" s="243" customFormat="1">
      <c r="E378" s="328"/>
      <c r="F378" s="328"/>
      <c r="G378" s="328"/>
      <c r="M378" s="328"/>
    </row>
    <row r="379" spans="5:13" s="243" customFormat="1">
      <c r="E379" s="328"/>
      <c r="F379" s="328"/>
      <c r="G379" s="328"/>
      <c r="M379" s="328"/>
    </row>
    <row r="380" spans="5:13" s="243" customFormat="1">
      <c r="E380" s="328"/>
      <c r="F380" s="328"/>
      <c r="G380" s="328"/>
      <c r="M380" s="328"/>
    </row>
    <row r="381" spans="5:13" s="243" customFormat="1">
      <c r="E381" s="328"/>
      <c r="F381" s="328"/>
      <c r="G381" s="328"/>
      <c r="M381" s="328"/>
    </row>
    <row r="382" spans="5:13" s="243" customFormat="1">
      <c r="E382" s="328"/>
      <c r="F382" s="328"/>
      <c r="G382" s="328"/>
      <c r="M382" s="328"/>
    </row>
    <row r="383" spans="5:13" s="243" customFormat="1">
      <c r="E383" s="328"/>
      <c r="F383" s="328"/>
      <c r="G383" s="328"/>
      <c r="M383" s="328"/>
    </row>
    <row r="384" spans="5:13" s="243" customFormat="1">
      <c r="E384" s="328"/>
      <c r="F384" s="328"/>
      <c r="G384" s="328"/>
      <c r="M384" s="328"/>
    </row>
    <row r="385" spans="5:13" s="243" customFormat="1">
      <c r="E385" s="328"/>
      <c r="F385" s="328"/>
      <c r="G385" s="328"/>
      <c r="M385" s="328"/>
    </row>
    <row r="386" spans="5:13" s="243" customFormat="1">
      <c r="E386" s="328"/>
      <c r="F386" s="328"/>
      <c r="G386" s="328"/>
      <c r="M386" s="328"/>
    </row>
    <row r="387" spans="5:13" s="243" customFormat="1">
      <c r="E387" s="328"/>
      <c r="F387" s="328"/>
      <c r="G387" s="328"/>
      <c r="M387" s="328"/>
    </row>
    <row r="388" spans="5:13" s="243" customFormat="1">
      <c r="E388" s="328"/>
      <c r="F388" s="328"/>
      <c r="G388" s="328"/>
      <c r="M388" s="328"/>
    </row>
    <row r="389" spans="5:13" s="243" customFormat="1">
      <c r="E389" s="328"/>
      <c r="F389" s="328"/>
      <c r="G389" s="328"/>
      <c r="M389" s="328"/>
    </row>
    <row r="390" spans="5:13" s="243" customFormat="1">
      <c r="E390" s="328"/>
      <c r="F390" s="328"/>
      <c r="G390" s="328"/>
      <c r="M390" s="328"/>
    </row>
    <row r="391" spans="5:13" s="243" customFormat="1">
      <c r="E391" s="328"/>
      <c r="F391" s="328"/>
      <c r="G391" s="328"/>
      <c r="M391" s="328"/>
    </row>
    <row r="392" spans="5:13" s="243" customFormat="1">
      <c r="E392" s="328"/>
      <c r="F392" s="328"/>
      <c r="G392" s="328"/>
      <c r="M392" s="328"/>
    </row>
    <row r="393" spans="5:13" s="243" customFormat="1">
      <c r="E393" s="328"/>
      <c r="F393" s="328"/>
      <c r="G393" s="328"/>
      <c r="M393" s="328"/>
    </row>
    <row r="394" spans="5:13" s="243" customFormat="1">
      <c r="E394" s="328"/>
      <c r="F394" s="328"/>
      <c r="G394" s="328"/>
      <c r="M394" s="328"/>
    </row>
    <row r="395" spans="5:13" s="243" customFormat="1">
      <c r="E395" s="328"/>
      <c r="F395" s="328"/>
      <c r="G395" s="328"/>
      <c r="M395" s="328"/>
    </row>
    <row r="396" spans="5:13" s="243" customFormat="1">
      <c r="E396" s="328"/>
      <c r="F396" s="328"/>
      <c r="G396" s="328"/>
      <c r="M396" s="328"/>
    </row>
    <row r="397" spans="5:13" s="243" customFormat="1">
      <c r="E397" s="328"/>
      <c r="F397" s="328"/>
      <c r="G397" s="328"/>
      <c r="M397" s="328"/>
    </row>
    <row r="398" spans="5:13" s="243" customFormat="1">
      <c r="E398" s="328"/>
      <c r="F398" s="328"/>
      <c r="G398" s="328"/>
      <c r="M398" s="328"/>
    </row>
    <row r="399" spans="5:13" s="243" customFormat="1">
      <c r="E399" s="328"/>
      <c r="F399" s="328"/>
      <c r="G399" s="328"/>
      <c r="M399" s="328"/>
    </row>
    <row r="400" spans="5:13" s="243" customFormat="1">
      <c r="E400" s="328"/>
      <c r="F400" s="328"/>
      <c r="G400" s="328"/>
      <c r="M400" s="328"/>
    </row>
    <row r="401" spans="5:13" s="243" customFormat="1">
      <c r="E401" s="328"/>
      <c r="F401" s="328"/>
      <c r="G401" s="328"/>
      <c r="M401" s="328"/>
    </row>
    <row r="402" spans="5:13" s="243" customFormat="1">
      <c r="E402" s="328"/>
      <c r="F402" s="328"/>
      <c r="G402" s="328"/>
      <c r="M402" s="328"/>
    </row>
    <row r="403" spans="5:13" s="243" customFormat="1">
      <c r="E403" s="328"/>
      <c r="F403" s="328"/>
      <c r="G403" s="328"/>
      <c r="M403" s="328"/>
    </row>
    <row r="404" spans="5:13" s="243" customFormat="1">
      <c r="E404" s="328"/>
      <c r="F404" s="328"/>
      <c r="G404" s="328"/>
      <c r="M404" s="328"/>
    </row>
    <row r="405" spans="5:13" s="243" customFormat="1">
      <c r="E405" s="328"/>
      <c r="F405" s="328"/>
      <c r="G405" s="328"/>
      <c r="M405" s="328"/>
    </row>
    <row r="406" spans="5:13" s="243" customFormat="1">
      <c r="E406" s="328"/>
      <c r="F406" s="328"/>
      <c r="G406" s="328"/>
      <c r="M406" s="328"/>
    </row>
    <row r="407" spans="5:13" s="243" customFormat="1">
      <c r="E407" s="328"/>
      <c r="F407" s="328"/>
      <c r="G407" s="328"/>
      <c r="M407" s="328"/>
    </row>
    <row r="408" spans="5:13" s="243" customFormat="1">
      <c r="E408" s="328"/>
      <c r="F408" s="328"/>
      <c r="G408" s="328"/>
      <c r="M408" s="328"/>
    </row>
    <row r="409" spans="5:13" s="243" customFormat="1">
      <c r="E409" s="328"/>
      <c r="F409" s="328"/>
      <c r="G409" s="328"/>
      <c r="M409" s="328"/>
    </row>
    <row r="410" spans="5:13" s="243" customFormat="1">
      <c r="E410" s="328"/>
      <c r="F410" s="328"/>
      <c r="G410" s="328"/>
      <c r="M410" s="328"/>
    </row>
    <row r="411" spans="5:13" s="243" customFormat="1">
      <c r="E411" s="328"/>
      <c r="F411" s="328"/>
      <c r="G411" s="328"/>
      <c r="M411" s="328"/>
    </row>
    <row r="412" spans="5:13" s="243" customFormat="1">
      <c r="E412" s="328"/>
      <c r="F412" s="328"/>
      <c r="G412" s="328"/>
      <c r="M412" s="328"/>
    </row>
    <row r="413" spans="5:13" s="243" customFormat="1">
      <c r="E413" s="328"/>
      <c r="F413" s="328"/>
      <c r="G413" s="328"/>
      <c r="M413" s="328"/>
    </row>
    <row r="414" spans="5:13" s="243" customFormat="1">
      <c r="E414" s="328"/>
      <c r="F414" s="328"/>
      <c r="G414" s="328"/>
      <c r="M414" s="328"/>
    </row>
    <row r="415" spans="5:13" s="243" customFormat="1">
      <c r="E415" s="328"/>
      <c r="F415" s="328"/>
      <c r="G415" s="328"/>
      <c r="M415" s="328"/>
    </row>
    <row r="416" spans="5:13" s="243" customFormat="1">
      <c r="E416" s="328"/>
      <c r="F416" s="328"/>
      <c r="G416" s="328"/>
      <c r="M416" s="328"/>
    </row>
    <row r="417" spans="5:13" s="243" customFormat="1">
      <c r="E417" s="328"/>
      <c r="F417" s="328"/>
      <c r="G417" s="328"/>
      <c r="M417" s="328"/>
    </row>
    <row r="418" spans="5:13" s="243" customFormat="1">
      <c r="E418" s="328"/>
      <c r="F418" s="328"/>
      <c r="G418" s="328"/>
      <c r="M418" s="328"/>
    </row>
    <row r="419" spans="5:13" s="243" customFormat="1">
      <c r="E419" s="328"/>
      <c r="F419" s="328"/>
      <c r="G419" s="328"/>
      <c r="M419" s="328"/>
    </row>
    <row r="420" spans="5:13" s="243" customFormat="1">
      <c r="E420" s="328"/>
      <c r="F420" s="328"/>
      <c r="G420" s="328"/>
      <c r="M420" s="328"/>
    </row>
    <row r="421" spans="5:13" s="243" customFormat="1">
      <c r="E421" s="328"/>
      <c r="F421" s="328"/>
      <c r="G421" s="328"/>
      <c r="M421" s="328"/>
    </row>
    <row r="422" spans="5:13" s="243" customFormat="1">
      <c r="E422" s="328"/>
      <c r="F422" s="328"/>
      <c r="G422" s="328"/>
      <c r="M422" s="328"/>
    </row>
    <row r="423" spans="5:13" s="243" customFormat="1">
      <c r="E423" s="328"/>
      <c r="F423" s="328"/>
      <c r="G423" s="328"/>
      <c r="M423" s="328"/>
    </row>
    <row r="424" spans="5:13" s="243" customFormat="1">
      <c r="E424" s="328"/>
      <c r="F424" s="328"/>
      <c r="G424" s="328"/>
      <c r="M424" s="328"/>
    </row>
    <row r="425" spans="5:13" s="243" customFormat="1">
      <c r="E425" s="328"/>
      <c r="F425" s="328"/>
      <c r="G425" s="328"/>
      <c r="M425" s="328"/>
    </row>
    <row r="426" spans="5:13" s="243" customFormat="1">
      <c r="E426" s="328"/>
      <c r="F426" s="328"/>
      <c r="G426" s="328"/>
      <c r="M426" s="328"/>
    </row>
    <row r="427" spans="5:13" s="243" customFormat="1">
      <c r="E427" s="328"/>
      <c r="F427" s="328"/>
      <c r="G427" s="328"/>
      <c r="M427" s="328"/>
    </row>
    <row r="428" spans="5:13" s="243" customFormat="1">
      <c r="E428" s="328"/>
      <c r="F428" s="328"/>
      <c r="G428" s="328"/>
      <c r="M428" s="328"/>
    </row>
    <row r="429" spans="5:13" s="243" customFormat="1">
      <c r="E429" s="328"/>
      <c r="F429" s="328"/>
      <c r="G429" s="328"/>
      <c r="M429" s="328"/>
    </row>
    <row r="430" spans="5:13" s="243" customFormat="1">
      <c r="E430" s="328"/>
      <c r="F430" s="328"/>
      <c r="G430" s="328"/>
      <c r="M430" s="328"/>
    </row>
    <row r="431" spans="5:13" s="243" customFormat="1">
      <c r="E431" s="328"/>
      <c r="F431" s="328"/>
      <c r="G431" s="328"/>
      <c r="M431" s="328"/>
    </row>
    <row r="432" spans="5:13" s="243" customFormat="1">
      <c r="E432" s="328"/>
      <c r="F432" s="328"/>
      <c r="G432" s="328"/>
      <c r="M432" s="328"/>
    </row>
    <row r="433" spans="5:13" s="243" customFormat="1">
      <c r="E433" s="328"/>
      <c r="F433" s="328"/>
      <c r="G433" s="328"/>
      <c r="M433" s="328"/>
    </row>
    <row r="434" spans="5:13" s="243" customFormat="1">
      <c r="E434" s="328"/>
      <c r="F434" s="328"/>
      <c r="G434" s="328"/>
      <c r="M434" s="328"/>
    </row>
    <row r="435" spans="5:13" s="243" customFormat="1">
      <c r="E435" s="328"/>
      <c r="F435" s="328"/>
      <c r="G435" s="328"/>
      <c r="M435" s="328"/>
    </row>
    <row r="436" spans="5:13" s="243" customFormat="1">
      <c r="E436" s="328"/>
      <c r="F436" s="328"/>
      <c r="G436" s="328"/>
      <c r="M436" s="328"/>
    </row>
    <row r="437" spans="5:13" s="243" customFormat="1">
      <c r="E437" s="328"/>
      <c r="F437" s="328"/>
      <c r="G437" s="328"/>
      <c r="M437" s="328"/>
    </row>
    <row r="438" spans="5:13" s="243" customFormat="1">
      <c r="E438" s="328"/>
      <c r="F438" s="328"/>
      <c r="G438" s="328"/>
      <c r="M438" s="328"/>
    </row>
    <row r="439" spans="5:13" s="243" customFormat="1">
      <c r="E439" s="328"/>
      <c r="F439" s="328"/>
      <c r="G439" s="328"/>
      <c r="M439" s="328"/>
    </row>
    <row r="440" spans="5:13" s="243" customFormat="1">
      <c r="E440" s="328"/>
      <c r="F440" s="328"/>
      <c r="G440" s="328"/>
      <c r="M440" s="328"/>
    </row>
    <row r="441" spans="5:13" s="243" customFormat="1">
      <c r="E441" s="328"/>
      <c r="F441" s="328"/>
      <c r="G441" s="328"/>
      <c r="M441" s="328"/>
    </row>
    <row r="442" spans="5:13" s="243" customFormat="1">
      <c r="E442" s="328"/>
      <c r="F442" s="328"/>
      <c r="G442" s="328"/>
      <c r="M442" s="328"/>
    </row>
    <row r="443" spans="5:13" s="243" customFormat="1">
      <c r="E443" s="328"/>
      <c r="F443" s="328"/>
      <c r="G443" s="328"/>
      <c r="M443" s="328"/>
    </row>
    <row r="444" spans="5:13" s="243" customFormat="1">
      <c r="E444" s="328"/>
      <c r="F444" s="328"/>
      <c r="G444" s="328"/>
      <c r="M444" s="328"/>
    </row>
    <row r="445" spans="5:13" s="243" customFormat="1">
      <c r="E445" s="328"/>
      <c r="F445" s="328"/>
      <c r="G445" s="328"/>
      <c r="M445" s="328"/>
    </row>
    <row r="446" spans="5:13" s="243" customFormat="1">
      <c r="E446" s="328"/>
      <c r="F446" s="328"/>
      <c r="G446" s="328"/>
      <c r="M446" s="328"/>
    </row>
    <row r="447" spans="5:13" s="243" customFormat="1">
      <c r="E447" s="328"/>
      <c r="F447" s="328"/>
      <c r="G447" s="328"/>
      <c r="M447" s="328"/>
    </row>
    <row r="448" spans="5:13" s="243" customFormat="1">
      <c r="E448" s="328"/>
      <c r="F448" s="328"/>
      <c r="G448" s="328"/>
      <c r="M448" s="328"/>
    </row>
    <row r="449" spans="5:13" s="243" customFormat="1">
      <c r="E449" s="328"/>
      <c r="F449" s="328"/>
      <c r="G449" s="328"/>
      <c r="M449" s="328"/>
    </row>
    <row r="450" spans="5:13" s="243" customFormat="1">
      <c r="E450" s="328"/>
      <c r="F450" s="328"/>
      <c r="G450" s="328"/>
      <c r="M450" s="328"/>
    </row>
    <row r="451" spans="5:13" s="243" customFormat="1">
      <c r="E451" s="328"/>
      <c r="F451" s="328"/>
      <c r="G451" s="328"/>
      <c r="M451" s="328"/>
    </row>
    <row r="452" spans="5:13" s="243" customFormat="1">
      <c r="E452" s="328"/>
      <c r="F452" s="328"/>
      <c r="G452" s="328"/>
      <c r="M452" s="328"/>
    </row>
    <row r="453" spans="5:13" s="243" customFormat="1">
      <c r="E453" s="328"/>
      <c r="F453" s="328"/>
      <c r="G453" s="328"/>
      <c r="M453" s="328"/>
    </row>
    <row r="454" spans="5:13" s="243" customFormat="1">
      <c r="E454" s="328"/>
      <c r="F454" s="328"/>
      <c r="G454" s="328"/>
      <c r="M454" s="328"/>
    </row>
    <row r="455" spans="5:13" s="243" customFormat="1">
      <c r="E455" s="328"/>
      <c r="F455" s="328"/>
      <c r="G455" s="328"/>
      <c r="M455" s="328"/>
    </row>
    <row r="456" spans="5:13" s="243" customFormat="1">
      <c r="E456" s="328"/>
      <c r="F456" s="328"/>
      <c r="G456" s="328"/>
      <c r="M456" s="328"/>
    </row>
    <row r="457" spans="5:13" s="243" customFormat="1">
      <c r="E457" s="328"/>
      <c r="F457" s="328"/>
      <c r="G457" s="328"/>
      <c r="M457" s="328"/>
    </row>
    <row r="458" spans="5:13" s="243" customFormat="1">
      <c r="E458" s="328"/>
      <c r="F458" s="328"/>
      <c r="G458" s="328"/>
      <c r="M458" s="328"/>
    </row>
    <row r="459" spans="5:13" s="243" customFormat="1">
      <c r="E459" s="328"/>
      <c r="F459" s="328"/>
      <c r="G459" s="328"/>
      <c r="M459" s="328"/>
    </row>
    <row r="460" spans="5:13" s="243" customFormat="1">
      <c r="E460" s="328"/>
      <c r="F460" s="328"/>
      <c r="G460" s="328"/>
      <c r="M460" s="328"/>
    </row>
    <row r="461" spans="5:13" s="243" customFormat="1">
      <c r="E461" s="328"/>
      <c r="F461" s="328"/>
      <c r="G461" s="328"/>
      <c r="M461" s="328"/>
    </row>
    <row r="462" spans="5:13" s="243" customFormat="1">
      <c r="E462" s="328"/>
      <c r="F462" s="328"/>
      <c r="G462" s="328"/>
      <c r="M462" s="328"/>
    </row>
    <row r="463" spans="5:13" s="243" customFormat="1">
      <c r="E463" s="328"/>
      <c r="F463" s="328"/>
      <c r="G463" s="328"/>
      <c r="M463" s="328"/>
    </row>
    <row r="464" spans="5:13" s="243" customFormat="1">
      <c r="E464" s="328"/>
      <c r="F464" s="328"/>
      <c r="G464" s="328"/>
      <c r="M464" s="328"/>
    </row>
    <row r="465" spans="5:13" s="243" customFormat="1">
      <c r="E465" s="328"/>
      <c r="F465" s="328"/>
      <c r="G465" s="328"/>
      <c r="M465" s="328"/>
    </row>
    <row r="466" spans="5:13" s="243" customFormat="1">
      <c r="E466" s="328"/>
      <c r="F466" s="328"/>
      <c r="G466" s="328"/>
      <c r="M466" s="328"/>
    </row>
    <row r="467" spans="5:13" s="243" customFormat="1">
      <c r="E467" s="328"/>
      <c r="F467" s="328"/>
      <c r="G467" s="328"/>
      <c r="M467" s="328"/>
    </row>
    <row r="468" spans="5:13" s="243" customFormat="1">
      <c r="E468" s="328"/>
      <c r="F468" s="328"/>
      <c r="G468" s="328"/>
      <c r="M468" s="328"/>
    </row>
    <row r="469" spans="5:13" s="243" customFormat="1">
      <c r="E469" s="328"/>
      <c r="F469" s="328"/>
      <c r="G469" s="328"/>
      <c r="M469" s="328"/>
    </row>
    <row r="470" spans="5:13" s="243" customFormat="1">
      <c r="E470" s="328"/>
      <c r="F470" s="328"/>
      <c r="G470" s="328"/>
      <c r="M470" s="328"/>
    </row>
    <row r="471" spans="5:13" s="243" customFormat="1">
      <c r="E471" s="328"/>
      <c r="F471" s="328"/>
      <c r="G471" s="328"/>
      <c r="M471" s="328"/>
    </row>
    <row r="472" spans="5:13" s="243" customFormat="1">
      <c r="E472" s="328"/>
      <c r="F472" s="328"/>
      <c r="G472" s="328"/>
      <c r="M472" s="328"/>
    </row>
    <row r="473" spans="5:13" s="243" customFormat="1">
      <c r="E473" s="328"/>
      <c r="F473" s="328"/>
      <c r="G473" s="328"/>
      <c r="M473" s="328"/>
    </row>
    <row r="474" spans="5:13" s="243" customFormat="1">
      <c r="E474" s="328"/>
      <c r="F474" s="328"/>
      <c r="G474" s="328"/>
      <c r="M474" s="328"/>
    </row>
    <row r="475" spans="5:13" s="243" customFormat="1">
      <c r="E475" s="328"/>
      <c r="F475" s="328"/>
      <c r="G475" s="328"/>
      <c r="M475" s="328"/>
    </row>
    <row r="476" spans="5:13" s="243" customFormat="1">
      <c r="E476" s="328"/>
      <c r="F476" s="328"/>
      <c r="G476" s="328"/>
      <c r="M476" s="328"/>
    </row>
    <row r="477" spans="5:13" s="243" customFormat="1">
      <c r="E477" s="328"/>
      <c r="F477" s="328"/>
      <c r="G477" s="328"/>
      <c r="M477" s="328"/>
    </row>
    <row r="478" spans="5:13" s="243" customFormat="1">
      <c r="E478" s="328"/>
      <c r="F478" s="328"/>
      <c r="G478" s="328"/>
      <c r="M478" s="328"/>
    </row>
    <row r="479" spans="5:13" s="243" customFormat="1">
      <c r="E479" s="328"/>
      <c r="F479" s="328"/>
      <c r="G479" s="328"/>
      <c r="M479" s="328"/>
    </row>
    <row r="480" spans="5:13" s="243" customFormat="1">
      <c r="E480" s="328"/>
      <c r="F480" s="328"/>
      <c r="G480" s="328"/>
      <c r="M480" s="328"/>
    </row>
    <row r="481" spans="5:13" s="243" customFormat="1">
      <c r="E481" s="328"/>
      <c r="F481" s="328"/>
      <c r="G481" s="328"/>
      <c r="M481" s="328"/>
    </row>
    <row r="482" spans="5:13" s="243" customFormat="1">
      <c r="E482" s="328"/>
      <c r="F482" s="328"/>
      <c r="G482" s="328"/>
      <c r="M482" s="328"/>
    </row>
    <row r="483" spans="5:13" s="243" customFormat="1">
      <c r="E483" s="328"/>
      <c r="F483" s="328"/>
      <c r="G483" s="328"/>
      <c r="M483" s="328"/>
    </row>
    <row r="484" spans="5:13" s="243" customFormat="1">
      <c r="E484" s="328"/>
      <c r="F484" s="328"/>
      <c r="G484" s="328"/>
      <c r="M484" s="328"/>
    </row>
    <row r="485" spans="5:13" s="243" customFormat="1">
      <c r="E485" s="328"/>
      <c r="F485" s="328"/>
      <c r="G485" s="328"/>
      <c r="M485" s="328"/>
    </row>
    <row r="486" spans="5:13" s="243" customFormat="1">
      <c r="E486" s="328"/>
      <c r="F486" s="328"/>
      <c r="G486" s="328"/>
      <c r="M486" s="328"/>
    </row>
    <row r="487" spans="5:13" s="243" customFormat="1">
      <c r="E487" s="328"/>
      <c r="F487" s="328"/>
      <c r="G487" s="328"/>
      <c r="M487" s="328"/>
    </row>
    <row r="488" spans="5:13" s="243" customFormat="1">
      <c r="E488" s="328"/>
      <c r="F488" s="328"/>
      <c r="G488" s="328"/>
      <c r="M488" s="328"/>
    </row>
    <row r="489" spans="5:13" s="243" customFormat="1">
      <c r="E489" s="328"/>
      <c r="F489" s="328"/>
      <c r="G489" s="328"/>
      <c r="M489" s="328"/>
    </row>
    <row r="490" spans="5:13" s="243" customFormat="1">
      <c r="E490" s="328"/>
      <c r="F490" s="328"/>
      <c r="G490" s="328"/>
      <c r="M490" s="328"/>
    </row>
    <row r="491" spans="5:13" s="243" customFormat="1">
      <c r="E491" s="328"/>
      <c r="F491" s="328"/>
      <c r="G491" s="328"/>
      <c r="M491" s="328"/>
    </row>
    <row r="492" spans="5:13" s="243" customFormat="1">
      <c r="E492" s="328"/>
      <c r="F492" s="328"/>
      <c r="G492" s="328"/>
      <c r="M492" s="328"/>
    </row>
    <row r="493" spans="5:13" s="243" customFormat="1">
      <c r="E493" s="328"/>
      <c r="F493" s="328"/>
      <c r="G493" s="328"/>
      <c r="M493" s="328"/>
    </row>
    <row r="494" spans="5:13" s="243" customFormat="1">
      <c r="E494" s="328"/>
      <c r="F494" s="328"/>
      <c r="G494" s="328"/>
      <c r="M494" s="328"/>
    </row>
    <row r="495" spans="5:13" s="243" customFormat="1">
      <c r="E495" s="328"/>
      <c r="F495" s="328"/>
      <c r="G495" s="328"/>
      <c r="M495" s="328"/>
    </row>
    <row r="496" spans="5:13" s="243" customFormat="1">
      <c r="E496" s="328"/>
      <c r="F496" s="328"/>
      <c r="G496" s="328"/>
      <c r="M496" s="328"/>
    </row>
    <row r="497" spans="5:13" s="243" customFormat="1">
      <c r="E497" s="328"/>
      <c r="F497" s="328"/>
      <c r="G497" s="328"/>
      <c r="M497" s="328"/>
    </row>
    <row r="498" spans="5:13" s="243" customFormat="1">
      <c r="E498" s="328"/>
      <c r="F498" s="328"/>
      <c r="G498" s="328"/>
      <c r="M498" s="328"/>
    </row>
    <row r="499" spans="5:13" s="243" customFormat="1">
      <c r="E499" s="328"/>
      <c r="F499" s="328"/>
      <c r="G499" s="328"/>
      <c r="M499" s="328"/>
    </row>
    <row r="500" spans="5:13" s="243" customFormat="1">
      <c r="E500" s="328"/>
      <c r="F500" s="328"/>
      <c r="G500" s="328"/>
      <c r="M500" s="328"/>
    </row>
    <row r="501" spans="5:13" s="243" customFormat="1">
      <c r="E501" s="328"/>
      <c r="F501" s="328"/>
      <c r="G501" s="328"/>
      <c r="M501" s="328"/>
    </row>
    <row r="502" spans="5:13" s="243" customFormat="1">
      <c r="E502" s="328"/>
      <c r="F502" s="328"/>
      <c r="G502" s="328"/>
      <c r="M502" s="328"/>
    </row>
    <row r="503" spans="5:13" s="243" customFormat="1">
      <c r="E503" s="328"/>
      <c r="F503" s="328"/>
      <c r="G503" s="328"/>
      <c r="M503" s="328"/>
    </row>
    <row r="504" spans="5:13" s="243" customFormat="1">
      <c r="E504" s="328"/>
      <c r="F504" s="328"/>
      <c r="G504" s="328"/>
      <c r="M504" s="328"/>
    </row>
    <row r="505" spans="5:13" s="243" customFormat="1">
      <c r="E505" s="328"/>
      <c r="F505" s="328"/>
      <c r="G505" s="328"/>
      <c r="M505" s="328"/>
    </row>
    <row r="506" spans="5:13" s="243" customFormat="1">
      <c r="E506" s="328"/>
      <c r="F506" s="328"/>
      <c r="G506" s="328"/>
      <c r="M506" s="328"/>
    </row>
    <row r="507" spans="5:13" s="243" customFormat="1">
      <c r="E507" s="328"/>
      <c r="F507" s="328"/>
      <c r="G507" s="328"/>
      <c r="M507" s="328"/>
    </row>
    <row r="508" spans="5:13" s="243" customFormat="1">
      <c r="E508" s="328"/>
      <c r="F508" s="328"/>
      <c r="G508" s="328"/>
      <c r="M508" s="328"/>
    </row>
    <row r="509" spans="5:13" s="243" customFormat="1">
      <c r="E509" s="328"/>
      <c r="F509" s="328"/>
      <c r="G509" s="328"/>
      <c r="M509" s="328"/>
    </row>
    <row r="510" spans="5:13" s="243" customFormat="1">
      <c r="E510" s="328"/>
      <c r="F510" s="328"/>
      <c r="G510" s="328"/>
      <c r="M510" s="328"/>
    </row>
    <row r="511" spans="5:13" s="243" customFormat="1">
      <c r="E511" s="328"/>
      <c r="F511" s="328"/>
      <c r="G511" s="328"/>
      <c r="M511" s="328"/>
    </row>
    <row r="512" spans="5:13" s="243" customFormat="1">
      <c r="E512" s="328"/>
      <c r="F512" s="328"/>
      <c r="G512" s="328"/>
      <c r="M512" s="328"/>
    </row>
    <row r="513" spans="5:13" s="243" customFormat="1">
      <c r="E513" s="328"/>
      <c r="F513" s="328"/>
      <c r="G513" s="328"/>
      <c r="M513" s="328"/>
    </row>
    <row r="514" spans="5:13" s="243" customFormat="1">
      <c r="E514" s="328"/>
      <c r="F514" s="328"/>
      <c r="G514" s="328"/>
      <c r="M514" s="328"/>
    </row>
    <row r="515" spans="5:13" s="243" customFormat="1">
      <c r="E515" s="328"/>
      <c r="F515" s="328"/>
      <c r="G515" s="328"/>
      <c r="M515" s="328"/>
    </row>
    <row r="516" spans="5:13" s="243" customFormat="1">
      <c r="E516" s="328"/>
      <c r="F516" s="328"/>
      <c r="G516" s="328"/>
      <c r="M516" s="328"/>
    </row>
    <row r="517" spans="5:13" s="243" customFormat="1">
      <c r="E517" s="328"/>
      <c r="F517" s="328"/>
      <c r="G517" s="328"/>
      <c r="M517" s="328"/>
    </row>
    <row r="518" spans="5:13" s="243" customFormat="1">
      <c r="E518" s="328"/>
      <c r="F518" s="328"/>
      <c r="G518" s="328"/>
      <c r="M518" s="328"/>
    </row>
    <row r="519" spans="5:13" s="243" customFormat="1">
      <c r="E519" s="328"/>
      <c r="F519" s="328"/>
      <c r="G519" s="328"/>
      <c r="M519" s="328"/>
    </row>
    <row r="520" spans="5:13" s="243" customFormat="1">
      <c r="E520" s="328"/>
      <c r="F520" s="328"/>
      <c r="G520" s="328"/>
      <c r="M520" s="328"/>
    </row>
    <row r="521" spans="5:13" s="243" customFormat="1">
      <c r="E521" s="328"/>
      <c r="F521" s="328"/>
      <c r="G521" s="328"/>
      <c r="M521" s="328"/>
    </row>
    <row r="522" spans="5:13" s="243" customFormat="1">
      <c r="E522" s="328"/>
      <c r="F522" s="328"/>
      <c r="G522" s="328"/>
      <c r="M522" s="328"/>
    </row>
    <row r="523" spans="5:13" s="243" customFormat="1">
      <c r="E523" s="328"/>
      <c r="F523" s="328"/>
      <c r="G523" s="328"/>
      <c r="M523" s="328"/>
    </row>
    <row r="524" spans="5:13" s="243" customFormat="1">
      <c r="E524" s="328"/>
      <c r="F524" s="328"/>
      <c r="G524" s="328"/>
      <c r="M524" s="328"/>
    </row>
    <row r="525" spans="5:13" s="243" customFormat="1">
      <c r="E525" s="328"/>
      <c r="F525" s="328"/>
      <c r="G525" s="328"/>
      <c r="M525" s="328"/>
    </row>
    <row r="526" spans="5:13" s="243" customFormat="1">
      <c r="E526" s="328"/>
      <c r="F526" s="328"/>
      <c r="G526" s="328"/>
      <c r="M526" s="328"/>
    </row>
    <row r="527" spans="5:13" s="243" customFormat="1">
      <c r="E527" s="328"/>
      <c r="F527" s="328"/>
      <c r="G527" s="328"/>
      <c r="M527" s="328"/>
    </row>
    <row r="528" spans="5:13" s="243" customFormat="1">
      <c r="E528" s="328"/>
      <c r="F528" s="328"/>
      <c r="G528" s="328"/>
      <c r="M528" s="328"/>
    </row>
    <row r="529" spans="5:13" s="243" customFormat="1">
      <c r="E529" s="328"/>
      <c r="F529" s="328"/>
      <c r="G529" s="328"/>
      <c r="M529" s="328"/>
    </row>
    <row r="530" spans="5:13" s="243" customFormat="1">
      <c r="E530" s="328"/>
      <c r="F530" s="328"/>
      <c r="G530" s="328"/>
      <c r="M530" s="328"/>
    </row>
    <row r="531" spans="5:13" s="243" customFormat="1">
      <c r="E531" s="328"/>
      <c r="F531" s="328"/>
      <c r="G531" s="328"/>
      <c r="M531" s="328"/>
    </row>
    <row r="532" spans="5:13" s="243" customFormat="1">
      <c r="E532" s="328"/>
      <c r="F532" s="328"/>
      <c r="G532" s="328"/>
      <c r="M532" s="328"/>
    </row>
    <row r="533" spans="5:13" s="243" customFormat="1">
      <c r="E533" s="328"/>
      <c r="F533" s="328"/>
      <c r="G533" s="328"/>
      <c r="M533" s="328"/>
    </row>
    <row r="534" spans="5:13" s="243" customFormat="1">
      <c r="E534" s="328"/>
      <c r="F534" s="328"/>
      <c r="G534" s="328"/>
      <c r="M534" s="328"/>
    </row>
    <row r="535" spans="5:13" s="243" customFormat="1">
      <c r="E535" s="328"/>
      <c r="F535" s="328"/>
      <c r="G535" s="328"/>
      <c r="M535" s="328"/>
    </row>
    <row r="536" spans="5:13" s="243" customFormat="1">
      <c r="E536" s="328"/>
      <c r="F536" s="328"/>
      <c r="G536" s="328"/>
      <c r="M536" s="328"/>
    </row>
    <row r="537" spans="5:13" s="243" customFormat="1">
      <c r="E537" s="328"/>
      <c r="F537" s="328"/>
      <c r="G537" s="328"/>
      <c r="M537" s="328"/>
    </row>
    <row r="538" spans="5:13" s="243" customFormat="1">
      <c r="E538" s="328"/>
      <c r="F538" s="328"/>
      <c r="G538" s="328"/>
      <c r="M538" s="328"/>
    </row>
    <row r="539" spans="5:13" s="243" customFormat="1">
      <c r="E539" s="328"/>
      <c r="F539" s="328"/>
      <c r="G539" s="328"/>
      <c r="M539" s="328"/>
    </row>
    <row r="540" spans="5:13" s="243" customFormat="1">
      <c r="E540" s="328"/>
      <c r="F540" s="328"/>
      <c r="G540" s="328"/>
      <c r="M540" s="328"/>
    </row>
    <row r="541" spans="5:13" s="243" customFormat="1">
      <c r="E541" s="328"/>
      <c r="F541" s="328"/>
      <c r="G541" s="328"/>
      <c r="M541" s="328"/>
    </row>
    <row r="542" spans="5:13" s="243" customFormat="1">
      <c r="E542" s="328"/>
      <c r="F542" s="328"/>
      <c r="G542" s="328"/>
      <c r="M542" s="328"/>
    </row>
    <row r="543" spans="5:13" s="243" customFormat="1">
      <c r="E543" s="328"/>
      <c r="F543" s="328"/>
      <c r="G543" s="328"/>
      <c r="M543" s="328"/>
    </row>
    <row r="544" spans="5:13" s="243" customFormat="1">
      <c r="E544" s="328"/>
      <c r="F544" s="328"/>
      <c r="G544" s="328"/>
      <c r="M544" s="328"/>
    </row>
    <row r="545" spans="5:13" s="243" customFormat="1">
      <c r="E545" s="328"/>
      <c r="F545" s="328"/>
      <c r="G545" s="328"/>
      <c r="M545" s="328"/>
    </row>
    <row r="546" spans="5:13" s="243" customFormat="1">
      <c r="E546" s="328"/>
      <c r="F546" s="328"/>
      <c r="G546" s="328"/>
      <c r="M546" s="328"/>
    </row>
    <row r="547" spans="5:13" s="243" customFormat="1">
      <c r="E547" s="328"/>
      <c r="F547" s="328"/>
      <c r="G547" s="328"/>
      <c r="M547" s="328"/>
    </row>
    <row r="548" spans="5:13" s="243" customFormat="1">
      <c r="E548" s="328"/>
      <c r="F548" s="328"/>
      <c r="G548" s="328"/>
      <c r="M548" s="328"/>
    </row>
    <row r="549" spans="5:13" s="243" customFormat="1">
      <c r="E549" s="328"/>
      <c r="F549" s="328"/>
      <c r="G549" s="328"/>
      <c r="M549" s="328"/>
    </row>
    <row r="550" spans="5:13" s="243" customFormat="1">
      <c r="E550" s="328"/>
      <c r="F550" s="328"/>
      <c r="G550" s="328"/>
      <c r="M550" s="328"/>
    </row>
    <row r="551" spans="5:13" s="243" customFormat="1">
      <c r="E551" s="328"/>
      <c r="F551" s="328"/>
      <c r="G551" s="328"/>
      <c r="M551" s="328"/>
    </row>
    <row r="552" spans="5:13" s="243" customFormat="1">
      <c r="E552" s="328"/>
      <c r="F552" s="328"/>
      <c r="G552" s="328"/>
      <c r="M552" s="328"/>
    </row>
    <row r="553" spans="5:13" s="243" customFormat="1">
      <c r="E553" s="328"/>
      <c r="F553" s="328"/>
      <c r="G553" s="328"/>
      <c r="M553" s="328"/>
    </row>
    <row r="554" spans="5:13" s="243" customFormat="1">
      <c r="E554" s="328"/>
      <c r="F554" s="328"/>
      <c r="G554" s="328"/>
      <c r="M554" s="328"/>
    </row>
    <row r="555" spans="5:13" s="243" customFormat="1">
      <c r="E555" s="328"/>
      <c r="F555" s="328"/>
      <c r="G555" s="328"/>
      <c r="M555" s="328"/>
    </row>
    <row r="556" spans="5:13" s="243" customFormat="1">
      <c r="E556" s="328"/>
      <c r="F556" s="328"/>
      <c r="G556" s="328"/>
      <c r="M556" s="328"/>
    </row>
    <row r="557" spans="5:13" s="243" customFormat="1">
      <c r="E557" s="328"/>
      <c r="F557" s="328"/>
      <c r="G557" s="328"/>
      <c r="M557" s="328"/>
    </row>
    <row r="558" spans="5:13" s="243" customFormat="1">
      <c r="E558" s="328"/>
      <c r="F558" s="328"/>
      <c r="G558" s="328"/>
      <c r="M558" s="328"/>
    </row>
    <row r="559" spans="5:13" s="243" customFormat="1">
      <c r="E559" s="328"/>
      <c r="F559" s="328"/>
      <c r="G559" s="328"/>
      <c r="M559" s="328"/>
    </row>
    <row r="560" spans="5:13" s="243" customFormat="1">
      <c r="E560" s="328"/>
      <c r="F560" s="328"/>
      <c r="G560" s="328"/>
      <c r="M560" s="328"/>
    </row>
    <row r="561" spans="5:13" s="243" customFormat="1">
      <c r="E561" s="328"/>
      <c r="F561" s="328"/>
      <c r="G561" s="328"/>
      <c r="M561" s="328"/>
    </row>
    <row r="562" spans="5:13" s="243" customFormat="1">
      <c r="E562" s="328"/>
      <c r="F562" s="328"/>
      <c r="G562" s="328"/>
      <c r="M562" s="328"/>
    </row>
    <row r="563" spans="5:13" s="243" customFormat="1">
      <c r="E563" s="328"/>
      <c r="F563" s="328"/>
      <c r="G563" s="328"/>
      <c r="M563" s="328"/>
    </row>
    <row r="564" spans="5:13" s="243" customFormat="1">
      <c r="E564" s="328"/>
      <c r="F564" s="328"/>
      <c r="G564" s="328"/>
      <c r="M564" s="328"/>
    </row>
    <row r="565" spans="5:13" s="243" customFormat="1">
      <c r="E565" s="328"/>
      <c r="F565" s="328"/>
      <c r="G565" s="328"/>
      <c r="M565" s="328"/>
    </row>
    <row r="566" spans="5:13" s="243" customFormat="1">
      <c r="E566" s="328"/>
      <c r="F566" s="328"/>
      <c r="G566" s="328"/>
      <c r="M566" s="328"/>
    </row>
    <row r="567" spans="5:13" s="243" customFormat="1">
      <c r="E567" s="328"/>
      <c r="F567" s="328"/>
      <c r="G567" s="328"/>
      <c r="M567" s="328"/>
    </row>
    <row r="568" spans="5:13" s="243" customFormat="1">
      <c r="E568" s="328"/>
      <c r="F568" s="328"/>
      <c r="G568" s="328"/>
      <c r="M568" s="328"/>
    </row>
    <row r="569" spans="5:13" s="243" customFormat="1">
      <c r="E569" s="328"/>
      <c r="F569" s="328"/>
      <c r="G569" s="328"/>
      <c r="M569" s="328"/>
    </row>
    <row r="570" spans="5:13" s="243" customFormat="1">
      <c r="E570" s="328"/>
      <c r="F570" s="328"/>
      <c r="G570" s="328"/>
      <c r="M570" s="328"/>
    </row>
    <row r="571" spans="5:13" s="243" customFormat="1">
      <c r="E571" s="328"/>
      <c r="F571" s="328"/>
      <c r="G571" s="328"/>
      <c r="M571" s="328"/>
    </row>
    <row r="572" spans="5:13" s="243" customFormat="1">
      <c r="E572" s="328"/>
      <c r="F572" s="328"/>
      <c r="G572" s="328"/>
      <c r="M572" s="328"/>
    </row>
    <row r="573" spans="5:13" s="243" customFormat="1">
      <c r="E573" s="328"/>
      <c r="F573" s="328"/>
      <c r="G573" s="328"/>
      <c r="M573" s="328"/>
    </row>
    <row r="574" spans="5:13" s="243" customFormat="1">
      <c r="E574" s="328"/>
      <c r="F574" s="328"/>
      <c r="G574" s="328"/>
      <c r="M574" s="328"/>
    </row>
    <row r="575" spans="5:13" s="243" customFormat="1">
      <c r="E575" s="328"/>
      <c r="F575" s="328"/>
      <c r="G575" s="328"/>
      <c r="M575" s="328"/>
    </row>
    <row r="576" spans="5:13" s="243" customFormat="1">
      <c r="E576" s="328"/>
      <c r="F576" s="328"/>
      <c r="G576" s="328"/>
      <c r="M576" s="328"/>
    </row>
    <row r="577" spans="5:13" s="243" customFormat="1">
      <c r="E577" s="328"/>
      <c r="F577" s="328"/>
      <c r="G577" s="328"/>
      <c r="M577" s="328"/>
    </row>
    <row r="578" spans="5:13" s="243" customFormat="1">
      <c r="E578" s="328"/>
      <c r="F578" s="328"/>
      <c r="G578" s="328"/>
      <c r="M578" s="328"/>
    </row>
    <row r="579" spans="5:13" s="243" customFormat="1">
      <c r="E579" s="328"/>
      <c r="F579" s="328"/>
      <c r="G579" s="328"/>
      <c r="M579" s="328"/>
    </row>
    <row r="580" spans="5:13" s="243" customFormat="1">
      <c r="E580" s="328"/>
      <c r="F580" s="328"/>
      <c r="G580" s="328"/>
      <c r="M580" s="328"/>
    </row>
    <row r="581" spans="5:13" s="243" customFormat="1">
      <c r="E581" s="328"/>
      <c r="F581" s="328"/>
      <c r="G581" s="328"/>
      <c r="M581" s="328"/>
    </row>
    <row r="582" spans="5:13" s="243" customFormat="1">
      <c r="E582" s="328"/>
      <c r="F582" s="328"/>
      <c r="G582" s="328"/>
      <c r="M582" s="328"/>
    </row>
    <row r="583" spans="5:13" s="243" customFormat="1">
      <c r="E583" s="328"/>
      <c r="F583" s="328"/>
      <c r="G583" s="328"/>
      <c r="M583" s="328"/>
    </row>
    <row r="584" spans="5:13" s="243" customFormat="1">
      <c r="E584" s="328"/>
      <c r="F584" s="328"/>
      <c r="G584" s="328"/>
      <c r="M584" s="328"/>
    </row>
    <row r="585" spans="5:13" s="243" customFormat="1">
      <c r="E585" s="328"/>
      <c r="F585" s="328"/>
      <c r="G585" s="328"/>
      <c r="M585" s="328"/>
    </row>
    <row r="586" spans="5:13" s="243" customFormat="1">
      <c r="E586" s="328"/>
      <c r="F586" s="328"/>
      <c r="G586" s="328"/>
      <c r="M586" s="328"/>
    </row>
    <row r="587" spans="5:13" s="243" customFormat="1">
      <c r="E587" s="328"/>
      <c r="F587" s="328"/>
      <c r="G587" s="328"/>
      <c r="M587" s="328"/>
    </row>
    <row r="588" spans="5:13" s="243" customFormat="1">
      <c r="E588" s="328"/>
      <c r="F588" s="328"/>
      <c r="G588" s="328"/>
      <c r="M588" s="328"/>
    </row>
    <row r="589" spans="5:13" s="243" customFormat="1">
      <c r="E589" s="328"/>
      <c r="F589" s="328"/>
      <c r="G589" s="328"/>
      <c r="M589" s="328"/>
    </row>
    <row r="590" spans="5:13" s="243" customFormat="1">
      <c r="E590" s="328"/>
      <c r="F590" s="328"/>
      <c r="G590" s="328"/>
      <c r="M590" s="328"/>
    </row>
    <row r="591" spans="5:13" s="243" customFormat="1">
      <c r="E591" s="328"/>
      <c r="F591" s="328"/>
      <c r="G591" s="328"/>
      <c r="M591" s="328"/>
    </row>
    <row r="592" spans="5:13" s="243" customFormat="1">
      <c r="E592" s="328"/>
      <c r="F592" s="328"/>
      <c r="G592" s="328"/>
      <c r="M592" s="328"/>
    </row>
    <row r="593" spans="5:13" s="243" customFormat="1">
      <c r="E593" s="328"/>
      <c r="F593" s="328"/>
      <c r="G593" s="328"/>
      <c r="M593" s="328"/>
    </row>
    <row r="594" spans="5:13" s="243" customFormat="1">
      <c r="E594" s="328"/>
      <c r="F594" s="328"/>
      <c r="G594" s="328"/>
      <c r="M594" s="328"/>
    </row>
    <row r="595" spans="5:13" s="243" customFormat="1">
      <c r="E595" s="328"/>
      <c r="F595" s="328"/>
      <c r="G595" s="328"/>
      <c r="M595" s="328"/>
    </row>
    <row r="596" spans="5:13" s="243" customFormat="1">
      <c r="E596" s="328"/>
      <c r="F596" s="328"/>
      <c r="G596" s="328"/>
      <c r="M596" s="328"/>
    </row>
    <row r="597" spans="5:13" s="243" customFormat="1">
      <c r="E597" s="328"/>
      <c r="F597" s="328"/>
      <c r="G597" s="328"/>
      <c r="M597" s="328"/>
    </row>
    <row r="598" spans="5:13" s="243" customFormat="1">
      <c r="E598" s="328"/>
      <c r="F598" s="328"/>
      <c r="G598" s="328"/>
      <c r="M598" s="328"/>
    </row>
    <row r="599" spans="5:13" s="243" customFormat="1">
      <c r="E599" s="328"/>
      <c r="F599" s="328"/>
      <c r="G599" s="328"/>
      <c r="M599" s="328"/>
    </row>
    <row r="600" spans="5:13" s="243" customFormat="1">
      <c r="E600" s="328"/>
      <c r="F600" s="328"/>
      <c r="G600" s="328"/>
      <c r="M600" s="328"/>
    </row>
    <row r="601" spans="5:13" s="243" customFormat="1">
      <c r="E601" s="328"/>
      <c r="F601" s="328"/>
      <c r="G601" s="328"/>
      <c r="M601" s="328"/>
    </row>
    <row r="602" spans="5:13" s="243" customFormat="1">
      <c r="E602" s="328"/>
      <c r="F602" s="328"/>
      <c r="G602" s="328"/>
      <c r="M602" s="328"/>
    </row>
    <row r="603" spans="5:13" s="243" customFormat="1">
      <c r="E603" s="328"/>
      <c r="F603" s="328"/>
      <c r="G603" s="328"/>
      <c r="M603" s="328"/>
    </row>
    <row r="604" spans="5:13" s="243" customFormat="1">
      <c r="E604" s="328"/>
      <c r="F604" s="328"/>
      <c r="G604" s="328"/>
      <c r="M604" s="328"/>
    </row>
    <row r="605" spans="5:13" s="243" customFormat="1">
      <c r="E605" s="328"/>
      <c r="F605" s="328"/>
      <c r="G605" s="328"/>
      <c r="M605" s="328"/>
    </row>
    <row r="606" spans="5:13" s="243" customFormat="1">
      <c r="E606" s="328"/>
      <c r="F606" s="328"/>
      <c r="G606" s="328"/>
      <c r="M606" s="328"/>
    </row>
    <row r="607" spans="5:13" s="243" customFormat="1">
      <c r="E607" s="328"/>
      <c r="F607" s="328"/>
      <c r="G607" s="328"/>
      <c r="M607" s="328"/>
    </row>
    <row r="608" spans="5:13" s="243" customFormat="1">
      <c r="E608" s="328"/>
      <c r="F608" s="328"/>
      <c r="G608" s="328"/>
      <c r="M608" s="328"/>
    </row>
    <row r="609" spans="5:13" s="243" customFormat="1">
      <c r="E609" s="328"/>
      <c r="F609" s="328"/>
      <c r="G609" s="328"/>
      <c r="M609" s="328"/>
    </row>
    <row r="610" spans="5:13" s="243" customFormat="1">
      <c r="E610" s="328"/>
      <c r="F610" s="328"/>
      <c r="G610" s="328"/>
      <c r="M610" s="328"/>
    </row>
    <row r="611" spans="5:13" s="243" customFormat="1">
      <c r="E611" s="328"/>
      <c r="F611" s="328"/>
      <c r="G611" s="328"/>
      <c r="M611" s="328"/>
    </row>
    <row r="612" spans="5:13" s="243" customFormat="1">
      <c r="E612" s="328"/>
      <c r="F612" s="328"/>
      <c r="G612" s="328"/>
      <c r="M612" s="328"/>
    </row>
    <row r="613" spans="5:13" s="243" customFormat="1">
      <c r="E613" s="328"/>
      <c r="F613" s="328"/>
      <c r="G613" s="328"/>
      <c r="M613" s="328"/>
    </row>
    <row r="614" spans="5:13" s="243" customFormat="1">
      <c r="E614" s="328"/>
      <c r="F614" s="328"/>
      <c r="G614" s="328"/>
      <c r="M614" s="328"/>
    </row>
    <row r="615" spans="5:13" s="243" customFormat="1">
      <c r="E615" s="328"/>
      <c r="F615" s="328"/>
      <c r="G615" s="328"/>
      <c r="M615" s="328"/>
    </row>
    <row r="616" spans="5:13" s="243" customFormat="1">
      <c r="E616" s="328"/>
      <c r="F616" s="328"/>
      <c r="G616" s="328"/>
      <c r="M616" s="328"/>
    </row>
    <row r="617" spans="5:13" s="243" customFormat="1">
      <c r="E617" s="328"/>
      <c r="F617" s="328"/>
      <c r="G617" s="328"/>
      <c r="M617" s="328"/>
    </row>
    <row r="618" spans="5:13" s="243" customFormat="1">
      <c r="E618" s="328"/>
      <c r="F618" s="328"/>
      <c r="G618" s="328"/>
      <c r="M618" s="328"/>
    </row>
    <row r="619" spans="5:13" s="243" customFormat="1">
      <c r="E619" s="328"/>
      <c r="F619" s="328"/>
      <c r="G619" s="328"/>
      <c r="M619" s="328"/>
    </row>
    <row r="620" spans="5:13" s="243" customFormat="1">
      <c r="E620" s="328"/>
      <c r="F620" s="328"/>
      <c r="G620" s="328"/>
      <c r="M620" s="328"/>
    </row>
    <row r="621" spans="5:13" s="243" customFormat="1">
      <c r="E621" s="328"/>
      <c r="F621" s="328"/>
      <c r="G621" s="328"/>
      <c r="M621" s="328"/>
    </row>
    <row r="622" spans="5:13" s="243" customFormat="1">
      <c r="E622" s="328"/>
      <c r="F622" s="328"/>
      <c r="G622" s="328"/>
      <c r="M622" s="328"/>
    </row>
    <row r="623" spans="5:13" s="243" customFormat="1">
      <c r="E623" s="328"/>
      <c r="F623" s="328"/>
      <c r="G623" s="328"/>
      <c r="M623" s="328"/>
    </row>
    <row r="624" spans="5:13" s="243" customFormat="1">
      <c r="E624" s="328"/>
      <c r="F624" s="328"/>
      <c r="G624" s="328"/>
      <c r="M624" s="328"/>
    </row>
    <row r="625" spans="5:13" s="243" customFormat="1">
      <c r="E625" s="328"/>
      <c r="F625" s="328"/>
      <c r="G625" s="328"/>
      <c r="M625" s="328"/>
    </row>
    <row r="626" spans="5:13" s="243" customFormat="1">
      <c r="E626" s="328"/>
      <c r="F626" s="328"/>
      <c r="G626" s="328"/>
      <c r="M626" s="328"/>
    </row>
    <row r="627" spans="5:13" s="243" customFormat="1">
      <c r="E627" s="328"/>
      <c r="F627" s="328"/>
      <c r="G627" s="328"/>
      <c r="M627" s="328"/>
    </row>
    <row r="628" spans="5:13" s="243" customFormat="1">
      <c r="E628" s="328"/>
      <c r="F628" s="328"/>
      <c r="G628" s="328"/>
      <c r="M628" s="328"/>
    </row>
    <row r="629" spans="5:13" s="243" customFormat="1">
      <c r="E629" s="328"/>
      <c r="F629" s="328"/>
      <c r="G629" s="328"/>
      <c r="M629" s="328"/>
    </row>
    <row r="630" spans="5:13" s="243" customFormat="1">
      <c r="E630" s="328"/>
      <c r="F630" s="328"/>
      <c r="G630" s="328"/>
      <c r="M630" s="328"/>
    </row>
    <row r="631" spans="5:13" s="243" customFormat="1">
      <c r="E631" s="328"/>
      <c r="F631" s="328"/>
      <c r="G631" s="328"/>
      <c r="M631" s="328"/>
    </row>
    <row r="632" spans="5:13" s="243" customFormat="1">
      <c r="E632" s="328"/>
      <c r="F632" s="328"/>
      <c r="G632" s="328"/>
      <c r="M632" s="328"/>
    </row>
    <row r="633" spans="5:13" s="243" customFormat="1">
      <c r="E633" s="328"/>
      <c r="F633" s="328"/>
      <c r="G633" s="328"/>
      <c r="M633" s="328"/>
    </row>
    <row r="634" spans="5:13" s="243" customFormat="1">
      <c r="E634" s="328"/>
      <c r="F634" s="328"/>
      <c r="G634" s="328"/>
      <c r="M634" s="328"/>
    </row>
    <row r="635" spans="5:13" s="243" customFormat="1">
      <c r="E635" s="328"/>
      <c r="F635" s="328"/>
      <c r="G635" s="328"/>
      <c r="M635" s="328"/>
    </row>
    <row r="636" spans="5:13" s="243" customFormat="1">
      <c r="E636" s="328"/>
      <c r="F636" s="328"/>
      <c r="G636" s="328"/>
      <c r="M636" s="328"/>
    </row>
    <row r="637" spans="5:13" s="243" customFormat="1">
      <c r="E637" s="328"/>
      <c r="F637" s="328"/>
      <c r="G637" s="328"/>
      <c r="M637" s="328"/>
    </row>
    <row r="638" spans="5:13" s="243" customFormat="1">
      <c r="E638" s="328"/>
      <c r="F638" s="328"/>
      <c r="G638" s="328"/>
      <c r="M638" s="328"/>
    </row>
    <row r="639" spans="5:13" s="243" customFormat="1">
      <c r="E639" s="328"/>
      <c r="F639" s="328"/>
      <c r="G639" s="328"/>
      <c r="M639" s="328"/>
    </row>
    <row r="640" spans="5:13" s="243" customFormat="1">
      <c r="E640" s="328"/>
      <c r="F640" s="328"/>
      <c r="G640" s="328"/>
      <c r="M640" s="328"/>
    </row>
    <row r="641" spans="5:13" s="243" customFormat="1">
      <c r="E641" s="328"/>
      <c r="F641" s="328"/>
      <c r="G641" s="328"/>
      <c r="M641" s="328"/>
    </row>
    <row r="642" spans="5:13" s="243" customFormat="1">
      <c r="E642" s="328"/>
      <c r="F642" s="328"/>
      <c r="G642" s="328"/>
      <c r="M642" s="328"/>
    </row>
    <row r="643" spans="5:13" s="243" customFormat="1">
      <c r="E643" s="328"/>
      <c r="F643" s="328"/>
      <c r="G643" s="328"/>
      <c r="M643" s="328"/>
    </row>
    <row r="644" spans="5:13" s="243" customFormat="1">
      <c r="E644" s="328"/>
      <c r="F644" s="328"/>
      <c r="G644" s="328"/>
      <c r="M644" s="328"/>
    </row>
    <row r="645" spans="5:13" s="243" customFormat="1">
      <c r="E645" s="328"/>
      <c r="F645" s="328"/>
      <c r="G645" s="328"/>
      <c r="M645" s="328"/>
    </row>
    <row r="646" spans="5:13" s="243" customFormat="1">
      <c r="E646" s="328"/>
      <c r="F646" s="328"/>
      <c r="G646" s="328"/>
      <c r="M646" s="328"/>
    </row>
    <row r="647" spans="5:13" s="243" customFormat="1">
      <c r="E647" s="328"/>
      <c r="F647" s="328"/>
      <c r="G647" s="328"/>
      <c r="M647" s="328"/>
    </row>
    <row r="648" spans="5:13" s="243" customFormat="1">
      <c r="E648" s="328"/>
      <c r="F648" s="328"/>
      <c r="G648" s="328"/>
      <c r="M648" s="328"/>
    </row>
    <row r="649" spans="5:13" s="243" customFormat="1">
      <c r="E649" s="328"/>
      <c r="F649" s="328"/>
      <c r="G649" s="328"/>
      <c r="M649" s="328"/>
    </row>
    <row r="650" spans="5:13" s="243" customFormat="1">
      <c r="E650" s="328"/>
      <c r="F650" s="328"/>
      <c r="G650" s="328"/>
      <c r="M650" s="328"/>
    </row>
    <row r="651" spans="5:13" s="243" customFormat="1">
      <c r="E651" s="328"/>
      <c r="F651" s="328"/>
      <c r="G651" s="328"/>
      <c r="M651" s="328"/>
    </row>
    <row r="652" spans="5:13" s="243" customFormat="1">
      <c r="E652" s="328"/>
      <c r="F652" s="328"/>
      <c r="G652" s="328"/>
      <c r="M652" s="328"/>
    </row>
    <row r="653" spans="5:13" s="243" customFormat="1">
      <c r="E653" s="328"/>
      <c r="F653" s="328"/>
      <c r="G653" s="328"/>
      <c r="M653" s="328"/>
    </row>
    <row r="654" spans="5:13" s="243" customFormat="1">
      <c r="E654" s="328"/>
      <c r="F654" s="328"/>
      <c r="G654" s="328"/>
      <c r="M654" s="328"/>
    </row>
    <row r="655" spans="5:13" s="243" customFormat="1">
      <c r="E655" s="328"/>
      <c r="F655" s="328"/>
      <c r="G655" s="328"/>
      <c r="M655" s="328"/>
    </row>
    <row r="656" spans="5:13" s="243" customFormat="1">
      <c r="E656" s="328"/>
      <c r="F656" s="328"/>
      <c r="G656" s="328"/>
      <c r="M656" s="328"/>
    </row>
    <row r="657" spans="5:13" s="243" customFormat="1">
      <c r="E657" s="328"/>
      <c r="F657" s="328"/>
      <c r="G657" s="328"/>
      <c r="M657" s="328"/>
    </row>
    <row r="658" spans="5:13" s="243" customFormat="1">
      <c r="E658" s="328"/>
      <c r="F658" s="328"/>
      <c r="G658" s="328"/>
      <c r="M658" s="328"/>
    </row>
    <row r="659" spans="5:13" s="243" customFormat="1">
      <c r="E659" s="328"/>
      <c r="F659" s="328"/>
      <c r="G659" s="328"/>
      <c r="M659" s="328"/>
    </row>
    <row r="660" spans="5:13" s="243" customFormat="1">
      <c r="E660" s="328"/>
      <c r="F660" s="328"/>
      <c r="G660" s="328"/>
      <c r="M660" s="328"/>
    </row>
    <row r="661" spans="5:13" s="243" customFormat="1">
      <c r="E661" s="328"/>
      <c r="F661" s="328"/>
      <c r="G661" s="328"/>
      <c r="M661" s="328"/>
    </row>
    <row r="662" spans="5:13" s="243" customFormat="1">
      <c r="E662" s="328"/>
      <c r="F662" s="328"/>
      <c r="G662" s="328"/>
      <c r="M662" s="328"/>
    </row>
    <row r="663" spans="5:13" s="243" customFormat="1">
      <c r="E663" s="328"/>
      <c r="F663" s="328"/>
      <c r="G663" s="328"/>
      <c r="M663" s="328"/>
    </row>
    <row r="664" spans="5:13" s="243" customFormat="1">
      <c r="E664" s="328"/>
      <c r="F664" s="328"/>
      <c r="G664" s="328"/>
      <c r="M664" s="328"/>
    </row>
    <row r="665" spans="5:13" s="243" customFormat="1">
      <c r="E665" s="328"/>
      <c r="F665" s="328"/>
      <c r="G665" s="328"/>
      <c r="M665" s="328"/>
    </row>
    <row r="666" spans="5:13" s="243" customFormat="1">
      <c r="E666" s="328"/>
      <c r="F666" s="328"/>
      <c r="G666" s="328"/>
      <c r="M666" s="328"/>
    </row>
    <row r="667" spans="5:13" s="243" customFormat="1">
      <c r="E667" s="328"/>
      <c r="F667" s="328"/>
      <c r="G667" s="328"/>
      <c r="M667" s="328"/>
    </row>
    <row r="668" spans="5:13" s="243" customFormat="1">
      <c r="E668" s="328"/>
      <c r="F668" s="328"/>
      <c r="G668" s="328"/>
      <c r="M668" s="328"/>
    </row>
    <row r="669" spans="5:13" s="243" customFormat="1">
      <c r="E669" s="328"/>
      <c r="F669" s="328"/>
      <c r="G669" s="328"/>
      <c r="M669" s="328"/>
    </row>
    <row r="670" spans="5:13" s="243" customFormat="1">
      <c r="E670" s="328"/>
      <c r="F670" s="328"/>
      <c r="G670" s="328"/>
      <c r="M670" s="328"/>
    </row>
    <row r="671" spans="5:13" s="243" customFormat="1">
      <c r="E671" s="328"/>
      <c r="F671" s="328"/>
      <c r="G671" s="328"/>
      <c r="M671" s="328"/>
    </row>
    <row r="672" spans="5:13" s="243" customFormat="1">
      <c r="E672" s="328"/>
      <c r="F672" s="328"/>
      <c r="G672" s="328"/>
      <c r="M672" s="328"/>
    </row>
    <row r="673" spans="5:13" s="243" customFormat="1">
      <c r="E673" s="328"/>
      <c r="F673" s="328"/>
      <c r="G673" s="328"/>
      <c r="M673" s="328"/>
    </row>
    <row r="674" spans="5:13" s="243" customFormat="1">
      <c r="E674" s="328"/>
      <c r="F674" s="328"/>
      <c r="G674" s="328"/>
      <c r="M674" s="328"/>
    </row>
    <row r="675" spans="5:13" s="243" customFormat="1">
      <c r="E675" s="328"/>
      <c r="F675" s="328"/>
      <c r="G675" s="328"/>
      <c r="M675" s="328"/>
    </row>
    <row r="676" spans="5:13" s="243" customFormat="1">
      <c r="E676" s="328"/>
      <c r="F676" s="328"/>
      <c r="G676" s="328"/>
      <c r="M676" s="328"/>
    </row>
    <row r="677" spans="5:13" s="243" customFormat="1">
      <c r="E677" s="328"/>
      <c r="F677" s="328"/>
      <c r="G677" s="328"/>
      <c r="M677" s="328"/>
    </row>
    <row r="678" spans="5:13" s="243" customFormat="1">
      <c r="E678" s="328"/>
      <c r="F678" s="328"/>
      <c r="G678" s="328"/>
      <c r="M678" s="328"/>
    </row>
    <row r="679" spans="5:13" s="243" customFormat="1">
      <c r="E679" s="328"/>
      <c r="F679" s="328"/>
      <c r="G679" s="328"/>
      <c r="M679" s="328"/>
    </row>
    <row r="680" spans="5:13" s="243" customFormat="1">
      <c r="E680" s="328"/>
      <c r="F680" s="328"/>
      <c r="G680" s="328"/>
      <c r="M680" s="328"/>
    </row>
    <row r="681" spans="5:13" s="243" customFormat="1">
      <c r="E681" s="328"/>
      <c r="F681" s="328"/>
      <c r="G681" s="328"/>
      <c r="M681" s="328"/>
    </row>
    <row r="682" spans="5:13" s="243" customFormat="1">
      <c r="E682" s="328"/>
      <c r="F682" s="328"/>
      <c r="G682" s="328"/>
      <c r="M682" s="328"/>
    </row>
    <row r="683" spans="5:13" s="243" customFormat="1">
      <c r="E683" s="328"/>
      <c r="F683" s="328"/>
      <c r="G683" s="328"/>
      <c r="M683" s="328"/>
    </row>
    <row r="684" spans="5:13" s="243" customFormat="1">
      <c r="E684" s="328"/>
      <c r="F684" s="328"/>
      <c r="G684" s="328"/>
      <c r="M684" s="328"/>
    </row>
    <row r="685" spans="5:13" s="243" customFormat="1">
      <c r="E685" s="328"/>
      <c r="F685" s="328"/>
      <c r="G685" s="328"/>
      <c r="M685" s="328"/>
    </row>
    <row r="686" spans="5:13" s="243" customFormat="1">
      <c r="E686" s="328"/>
      <c r="F686" s="328"/>
      <c r="G686" s="328"/>
      <c r="M686" s="328"/>
    </row>
    <row r="687" spans="5:13" s="243" customFormat="1">
      <c r="E687" s="328"/>
      <c r="F687" s="328"/>
      <c r="G687" s="328"/>
      <c r="M687" s="328"/>
    </row>
    <row r="688" spans="5:13" s="243" customFormat="1">
      <c r="E688" s="328"/>
      <c r="F688" s="328"/>
      <c r="G688" s="328"/>
      <c r="M688" s="328"/>
    </row>
    <row r="689" spans="5:13" s="243" customFormat="1">
      <c r="E689" s="328"/>
      <c r="F689" s="328"/>
      <c r="G689" s="328"/>
      <c r="M689" s="328"/>
    </row>
    <row r="690" spans="5:13" s="243" customFormat="1">
      <c r="E690" s="328"/>
      <c r="F690" s="328"/>
      <c r="G690" s="328"/>
      <c r="M690" s="328"/>
    </row>
    <row r="691" spans="5:13" s="243" customFormat="1">
      <c r="E691" s="328"/>
      <c r="F691" s="328"/>
      <c r="G691" s="328"/>
      <c r="M691" s="328"/>
    </row>
    <row r="692" spans="5:13" s="243" customFormat="1">
      <c r="E692" s="328"/>
      <c r="F692" s="328"/>
      <c r="G692" s="328"/>
      <c r="M692" s="328"/>
    </row>
    <row r="693" spans="5:13" s="243" customFormat="1">
      <c r="E693" s="328"/>
      <c r="F693" s="328"/>
      <c r="G693" s="328"/>
      <c r="M693" s="328"/>
    </row>
    <row r="694" spans="5:13" s="243" customFormat="1">
      <c r="E694" s="328"/>
      <c r="F694" s="328"/>
      <c r="G694" s="328"/>
      <c r="M694" s="328"/>
    </row>
    <row r="695" spans="5:13" s="243" customFormat="1">
      <c r="E695" s="328"/>
      <c r="F695" s="328"/>
      <c r="G695" s="328"/>
      <c r="M695" s="328"/>
    </row>
    <row r="696" spans="5:13" s="243" customFormat="1">
      <c r="E696" s="328"/>
      <c r="F696" s="328"/>
      <c r="G696" s="328"/>
      <c r="M696" s="328"/>
    </row>
    <row r="697" spans="5:13" s="243" customFormat="1">
      <c r="E697" s="328"/>
      <c r="F697" s="328"/>
      <c r="G697" s="328"/>
      <c r="M697" s="328"/>
    </row>
    <row r="698" spans="5:13" s="243" customFormat="1">
      <c r="E698" s="328"/>
      <c r="F698" s="328"/>
      <c r="G698" s="328"/>
      <c r="M698" s="328"/>
    </row>
    <row r="699" spans="5:13" s="243" customFormat="1">
      <c r="E699" s="328"/>
      <c r="F699" s="328"/>
      <c r="G699" s="328"/>
      <c r="M699" s="328"/>
    </row>
    <row r="700" spans="5:13" s="243" customFormat="1">
      <c r="E700" s="328"/>
      <c r="F700" s="328"/>
      <c r="G700" s="328"/>
      <c r="M700" s="328"/>
    </row>
    <row r="701" spans="5:13" s="243" customFormat="1">
      <c r="E701" s="328"/>
      <c r="F701" s="328"/>
      <c r="G701" s="328"/>
      <c r="M701" s="328"/>
    </row>
    <row r="702" spans="5:13" s="243" customFormat="1">
      <c r="E702" s="328"/>
      <c r="F702" s="328"/>
      <c r="G702" s="328"/>
      <c r="M702" s="328"/>
    </row>
    <row r="703" spans="5:13" s="243" customFormat="1">
      <c r="E703" s="328"/>
      <c r="F703" s="328"/>
      <c r="G703" s="328"/>
      <c r="M703" s="328"/>
    </row>
    <row r="704" spans="5:13" s="243" customFormat="1">
      <c r="E704" s="328"/>
      <c r="F704" s="328"/>
      <c r="G704" s="328"/>
      <c r="M704" s="328"/>
    </row>
    <row r="705" spans="5:13" s="243" customFormat="1">
      <c r="E705" s="328"/>
      <c r="F705" s="328"/>
      <c r="G705" s="328"/>
      <c r="M705" s="328"/>
    </row>
    <row r="706" spans="5:13" s="243" customFormat="1">
      <c r="E706" s="328"/>
      <c r="F706" s="328"/>
      <c r="G706" s="328"/>
      <c r="M706" s="328"/>
    </row>
    <row r="707" spans="5:13" s="243" customFormat="1">
      <c r="E707" s="328"/>
      <c r="F707" s="328"/>
      <c r="G707" s="328"/>
      <c r="M707" s="328"/>
    </row>
    <row r="708" spans="5:13" s="243" customFormat="1">
      <c r="E708" s="328"/>
      <c r="F708" s="328"/>
      <c r="G708" s="328"/>
      <c r="M708" s="328"/>
    </row>
    <row r="709" spans="5:13" s="243" customFormat="1">
      <c r="E709" s="328"/>
      <c r="F709" s="328"/>
      <c r="G709" s="328"/>
      <c r="M709" s="328"/>
    </row>
    <row r="710" spans="5:13" s="243" customFormat="1">
      <c r="E710" s="328"/>
      <c r="F710" s="328"/>
      <c r="G710" s="328"/>
      <c r="M710" s="328"/>
    </row>
    <row r="711" spans="5:13" s="243" customFormat="1">
      <c r="E711" s="328"/>
      <c r="F711" s="328"/>
      <c r="G711" s="328"/>
      <c r="M711" s="328"/>
    </row>
    <row r="712" spans="5:13" s="243" customFormat="1">
      <c r="E712" s="328"/>
      <c r="F712" s="328"/>
      <c r="G712" s="328"/>
      <c r="M712" s="328"/>
    </row>
    <row r="713" spans="5:13" s="243" customFormat="1">
      <c r="E713" s="328"/>
      <c r="F713" s="328"/>
      <c r="G713" s="328"/>
      <c r="M713" s="328"/>
    </row>
    <row r="714" spans="5:13" s="243" customFormat="1">
      <c r="E714" s="328"/>
      <c r="F714" s="328"/>
      <c r="G714" s="328"/>
      <c r="M714" s="328"/>
    </row>
    <row r="715" spans="5:13" s="243" customFormat="1">
      <c r="E715" s="328"/>
      <c r="F715" s="328"/>
      <c r="G715" s="328"/>
      <c r="M715" s="328"/>
    </row>
    <row r="716" spans="5:13" s="243" customFormat="1">
      <c r="E716" s="328"/>
      <c r="F716" s="328"/>
      <c r="G716" s="328"/>
      <c r="M716" s="328"/>
    </row>
    <row r="717" spans="5:13" s="243" customFormat="1">
      <c r="E717" s="328"/>
      <c r="F717" s="328"/>
      <c r="G717" s="328"/>
      <c r="M717" s="328"/>
    </row>
    <row r="718" spans="5:13" s="243" customFormat="1">
      <c r="E718" s="328"/>
      <c r="F718" s="328"/>
      <c r="G718" s="328"/>
      <c r="M718" s="328"/>
    </row>
    <row r="719" spans="5:13" s="243" customFormat="1">
      <c r="E719" s="328"/>
      <c r="F719" s="328"/>
      <c r="G719" s="328"/>
      <c r="M719" s="328"/>
    </row>
    <row r="720" spans="5:13" s="243" customFormat="1">
      <c r="E720" s="328"/>
      <c r="F720" s="328"/>
      <c r="G720" s="328"/>
      <c r="M720" s="328"/>
    </row>
    <row r="721" spans="5:13" s="243" customFormat="1">
      <c r="E721" s="328"/>
      <c r="F721" s="328"/>
      <c r="G721" s="328"/>
      <c r="M721" s="328"/>
    </row>
    <row r="722" spans="5:13" s="243" customFormat="1">
      <c r="E722" s="328"/>
      <c r="F722" s="328"/>
      <c r="G722" s="328"/>
      <c r="M722" s="328"/>
    </row>
    <row r="723" spans="5:13" s="243" customFormat="1">
      <c r="E723" s="328"/>
      <c r="F723" s="328"/>
      <c r="G723" s="328"/>
      <c r="M723" s="328"/>
    </row>
    <row r="724" spans="5:13" s="243" customFormat="1">
      <c r="E724" s="328"/>
      <c r="F724" s="328"/>
      <c r="G724" s="328"/>
      <c r="M724" s="328"/>
    </row>
    <row r="725" spans="5:13" s="243" customFormat="1">
      <c r="E725" s="328"/>
      <c r="F725" s="328"/>
      <c r="G725" s="328"/>
      <c r="M725" s="328"/>
    </row>
    <row r="726" spans="5:13" s="243" customFormat="1">
      <c r="E726" s="328"/>
      <c r="F726" s="328"/>
      <c r="G726" s="328"/>
      <c r="M726" s="328"/>
    </row>
    <row r="727" spans="5:13" s="243" customFormat="1">
      <c r="E727" s="328"/>
      <c r="F727" s="328"/>
      <c r="G727" s="328"/>
      <c r="M727" s="328"/>
    </row>
    <row r="728" spans="5:13" s="243" customFormat="1">
      <c r="E728" s="328"/>
      <c r="F728" s="328"/>
      <c r="G728" s="328"/>
      <c r="M728" s="328"/>
    </row>
    <row r="729" spans="5:13" s="243" customFormat="1">
      <c r="E729" s="328"/>
      <c r="F729" s="328"/>
      <c r="G729" s="328"/>
      <c r="M729" s="328"/>
    </row>
    <row r="730" spans="5:13" s="243" customFormat="1">
      <c r="E730" s="328"/>
      <c r="F730" s="328"/>
      <c r="G730" s="328"/>
      <c r="M730" s="328"/>
    </row>
    <row r="731" spans="5:13" s="243" customFormat="1">
      <c r="E731" s="328"/>
      <c r="F731" s="328"/>
      <c r="G731" s="328"/>
      <c r="M731" s="328"/>
    </row>
    <row r="732" spans="5:13" s="243" customFormat="1">
      <c r="E732" s="328"/>
      <c r="F732" s="328"/>
      <c r="G732" s="328"/>
      <c r="M732" s="328"/>
    </row>
    <row r="733" spans="5:13" s="243" customFormat="1">
      <c r="E733" s="328"/>
      <c r="F733" s="328"/>
      <c r="G733" s="328"/>
      <c r="M733" s="328"/>
    </row>
    <row r="734" spans="5:13" s="243" customFormat="1">
      <c r="E734" s="328"/>
      <c r="F734" s="328"/>
      <c r="G734" s="328"/>
      <c r="M734" s="328"/>
    </row>
    <row r="735" spans="5:13" s="243" customFormat="1">
      <c r="E735" s="328"/>
      <c r="F735" s="328"/>
      <c r="G735" s="328"/>
      <c r="M735" s="328"/>
    </row>
    <row r="736" spans="5:13" s="243" customFormat="1">
      <c r="E736" s="328"/>
      <c r="F736" s="328"/>
      <c r="G736" s="328"/>
      <c r="M736" s="328"/>
    </row>
    <row r="737" spans="5:13" s="243" customFormat="1">
      <c r="E737" s="328"/>
      <c r="F737" s="328"/>
      <c r="G737" s="328"/>
      <c r="M737" s="328"/>
    </row>
    <row r="738" spans="5:13" s="243" customFormat="1">
      <c r="E738" s="328"/>
      <c r="F738" s="328"/>
      <c r="G738" s="328"/>
      <c r="M738" s="328"/>
    </row>
    <row r="739" spans="5:13" s="243" customFormat="1">
      <c r="E739" s="328"/>
      <c r="F739" s="328"/>
      <c r="G739" s="328"/>
      <c r="M739" s="328"/>
    </row>
    <row r="740" spans="5:13" s="243" customFormat="1">
      <c r="E740" s="328"/>
      <c r="F740" s="328"/>
      <c r="G740" s="328"/>
      <c r="M740" s="328"/>
    </row>
    <row r="741" spans="5:13" s="243" customFormat="1">
      <c r="E741" s="328"/>
      <c r="F741" s="328"/>
      <c r="G741" s="328"/>
      <c r="M741" s="328"/>
    </row>
    <row r="742" spans="5:13" s="243" customFormat="1">
      <c r="E742" s="328"/>
      <c r="F742" s="328"/>
      <c r="G742" s="328"/>
      <c r="M742" s="328"/>
    </row>
    <row r="743" spans="5:13" s="243" customFormat="1">
      <c r="E743" s="328"/>
      <c r="F743" s="328"/>
      <c r="G743" s="328"/>
      <c r="M743" s="328"/>
    </row>
    <row r="744" spans="5:13" s="243" customFormat="1">
      <c r="E744" s="328"/>
      <c r="F744" s="328"/>
      <c r="G744" s="328"/>
      <c r="M744" s="328"/>
    </row>
    <row r="745" spans="5:13" s="243" customFormat="1">
      <c r="E745" s="328"/>
      <c r="F745" s="328"/>
      <c r="G745" s="328"/>
      <c r="M745" s="328"/>
    </row>
    <row r="746" spans="5:13" s="243" customFormat="1">
      <c r="E746" s="328"/>
      <c r="F746" s="328"/>
      <c r="G746" s="328"/>
      <c r="M746" s="328"/>
    </row>
    <row r="747" spans="5:13" s="243" customFormat="1">
      <c r="E747" s="328"/>
      <c r="F747" s="328"/>
      <c r="G747" s="328"/>
      <c r="M747" s="328"/>
    </row>
    <row r="748" spans="5:13" s="243" customFormat="1">
      <c r="E748" s="328"/>
      <c r="F748" s="328"/>
      <c r="G748" s="328"/>
      <c r="M748" s="328"/>
    </row>
    <row r="749" spans="5:13" s="243" customFormat="1">
      <c r="E749" s="328"/>
      <c r="F749" s="328"/>
      <c r="G749" s="328"/>
      <c r="M749" s="328"/>
    </row>
    <row r="750" spans="5:13" s="243" customFormat="1">
      <c r="E750" s="328"/>
      <c r="F750" s="328"/>
      <c r="G750" s="328"/>
      <c r="M750" s="328"/>
    </row>
    <row r="751" spans="5:13" s="243" customFormat="1">
      <c r="E751" s="328"/>
      <c r="F751" s="328"/>
      <c r="G751" s="328"/>
      <c r="M751" s="328"/>
    </row>
    <row r="752" spans="5:13" s="243" customFormat="1">
      <c r="E752" s="328"/>
      <c r="F752" s="328"/>
      <c r="G752" s="328"/>
      <c r="M752" s="328"/>
    </row>
    <row r="753" spans="5:13" s="243" customFormat="1">
      <c r="E753" s="328"/>
      <c r="F753" s="328"/>
      <c r="G753" s="328"/>
      <c r="M753" s="328"/>
    </row>
    <row r="754" spans="5:13" s="243" customFormat="1">
      <c r="E754" s="328"/>
      <c r="F754" s="328"/>
      <c r="G754" s="328"/>
      <c r="M754" s="328"/>
    </row>
    <row r="755" spans="5:13" s="243" customFormat="1">
      <c r="E755" s="328"/>
      <c r="F755" s="328"/>
      <c r="G755" s="328"/>
      <c r="M755" s="328"/>
    </row>
    <row r="756" spans="5:13" s="243" customFormat="1">
      <c r="E756" s="328"/>
      <c r="F756" s="328"/>
      <c r="G756" s="328"/>
      <c r="M756" s="328"/>
    </row>
    <row r="757" spans="5:13" s="243" customFormat="1">
      <c r="E757" s="328"/>
      <c r="F757" s="328"/>
      <c r="G757" s="328"/>
      <c r="M757" s="328"/>
    </row>
    <row r="758" spans="5:13" s="243" customFormat="1">
      <c r="E758" s="328"/>
      <c r="F758" s="328"/>
      <c r="G758" s="328"/>
      <c r="M758" s="328"/>
    </row>
    <row r="759" spans="5:13" s="243" customFormat="1">
      <c r="E759" s="328"/>
      <c r="F759" s="328"/>
      <c r="G759" s="328"/>
      <c r="M759" s="328"/>
    </row>
    <row r="760" spans="5:13" s="243" customFormat="1">
      <c r="E760" s="328"/>
      <c r="F760" s="328"/>
      <c r="G760" s="328"/>
      <c r="M760" s="328"/>
    </row>
    <row r="761" spans="5:13" s="243" customFormat="1">
      <c r="E761" s="328"/>
      <c r="F761" s="328"/>
      <c r="G761" s="328"/>
      <c r="M761" s="328"/>
    </row>
    <row r="762" spans="5:13" s="243" customFormat="1">
      <c r="E762" s="328"/>
      <c r="F762" s="328"/>
      <c r="G762" s="328"/>
      <c r="M762" s="328"/>
    </row>
    <row r="763" spans="5:13" s="243" customFormat="1">
      <c r="E763" s="328"/>
      <c r="F763" s="328"/>
      <c r="G763" s="328"/>
      <c r="M763" s="328"/>
    </row>
    <row r="764" spans="5:13" s="243" customFormat="1">
      <c r="E764" s="328"/>
      <c r="F764" s="328"/>
      <c r="G764" s="328"/>
      <c r="M764" s="328"/>
    </row>
    <row r="765" spans="5:13" s="243" customFormat="1">
      <c r="E765" s="328"/>
      <c r="F765" s="328"/>
      <c r="G765" s="328"/>
      <c r="M765" s="328"/>
    </row>
    <row r="766" spans="5:13" s="243" customFormat="1">
      <c r="E766" s="328"/>
      <c r="F766" s="328"/>
      <c r="G766" s="328"/>
      <c r="M766" s="328"/>
    </row>
    <row r="767" spans="5:13" s="243" customFormat="1">
      <c r="E767" s="328"/>
      <c r="F767" s="328"/>
      <c r="G767" s="328"/>
      <c r="M767" s="328"/>
    </row>
    <row r="768" spans="5:13" s="243" customFormat="1">
      <c r="E768" s="328"/>
      <c r="F768" s="328"/>
      <c r="G768" s="328"/>
      <c r="M768" s="328"/>
    </row>
    <row r="769" spans="5:13" s="243" customFormat="1">
      <c r="E769" s="328"/>
      <c r="F769" s="328"/>
      <c r="G769" s="328"/>
      <c r="M769" s="328"/>
    </row>
    <row r="770" spans="5:13" s="243" customFormat="1">
      <c r="E770" s="328"/>
      <c r="F770" s="328"/>
      <c r="G770" s="328"/>
      <c r="M770" s="328"/>
    </row>
    <row r="771" spans="5:13" s="243" customFormat="1">
      <c r="E771" s="328"/>
      <c r="F771" s="328"/>
      <c r="G771" s="328"/>
      <c r="M771" s="328"/>
    </row>
    <row r="772" spans="5:13" s="243" customFormat="1">
      <c r="E772" s="328"/>
      <c r="F772" s="328"/>
      <c r="G772" s="328"/>
      <c r="M772" s="328"/>
    </row>
    <row r="773" spans="5:13" s="243" customFormat="1">
      <c r="E773" s="328"/>
      <c r="F773" s="328"/>
      <c r="G773" s="328"/>
      <c r="M773" s="328"/>
    </row>
    <row r="774" spans="5:13" s="243" customFormat="1">
      <c r="E774" s="328"/>
      <c r="F774" s="328"/>
      <c r="G774" s="328"/>
      <c r="M774" s="328"/>
    </row>
    <row r="775" spans="5:13" s="243" customFormat="1">
      <c r="E775" s="328"/>
      <c r="F775" s="328"/>
      <c r="G775" s="328"/>
      <c r="M775" s="328"/>
    </row>
    <row r="776" spans="5:13" s="243" customFormat="1">
      <c r="E776" s="328"/>
      <c r="F776" s="328"/>
      <c r="G776" s="328"/>
      <c r="M776" s="328"/>
    </row>
    <row r="777" spans="5:13" s="243" customFormat="1">
      <c r="E777" s="328"/>
      <c r="F777" s="328"/>
      <c r="G777" s="328"/>
      <c r="M777" s="328"/>
    </row>
    <row r="778" spans="5:13" s="243" customFormat="1">
      <c r="E778" s="328"/>
      <c r="F778" s="328"/>
      <c r="G778" s="328"/>
      <c r="M778" s="328"/>
    </row>
    <row r="779" spans="5:13" s="243" customFormat="1">
      <c r="E779" s="328"/>
      <c r="F779" s="328"/>
      <c r="G779" s="328"/>
      <c r="M779" s="328"/>
    </row>
    <row r="780" spans="5:13" s="243" customFormat="1">
      <c r="E780" s="328"/>
      <c r="F780" s="328"/>
      <c r="G780" s="328"/>
      <c r="M780" s="328"/>
    </row>
    <row r="781" spans="5:13" s="243" customFormat="1">
      <c r="E781" s="328"/>
      <c r="F781" s="328"/>
      <c r="G781" s="328"/>
      <c r="M781" s="328"/>
    </row>
    <row r="782" spans="5:13" s="243" customFormat="1">
      <c r="E782" s="328"/>
      <c r="F782" s="328"/>
      <c r="G782" s="328"/>
      <c r="M782" s="328"/>
    </row>
    <row r="783" spans="5:13" s="243" customFormat="1">
      <c r="E783" s="328"/>
      <c r="F783" s="328"/>
      <c r="G783" s="328"/>
      <c r="M783" s="328"/>
    </row>
    <row r="784" spans="5:13" s="243" customFormat="1">
      <c r="E784" s="328"/>
      <c r="F784" s="328"/>
      <c r="G784" s="328"/>
      <c r="M784" s="328"/>
    </row>
    <row r="785" spans="5:13" s="243" customFormat="1">
      <c r="E785" s="328"/>
      <c r="F785" s="328"/>
      <c r="G785" s="328"/>
      <c r="M785" s="328"/>
    </row>
    <row r="786" spans="5:13" s="243" customFormat="1">
      <c r="E786" s="328"/>
      <c r="F786" s="328"/>
      <c r="G786" s="328"/>
      <c r="M786" s="328"/>
    </row>
    <row r="787" spans="5:13" s="243" customFormat="1">
      <c r="E787" s="328"/>
      <c r="F787" s="328"/>
      <c r="G787" s="328"/>
      <c r="M787" s="328"/>
    </row>
    <row r="788" spans="5:13" s="243" customFormat="1">
      <c r="E788" s="328"/>
      <c r="F788" s="328"/>
      <c r="G788" s="328"/>
      <c r="M788" s="328"/>
    </row>
    <row r="789" spans="5:13" s="243" customFormat="1">
      <c r="E789" s="328"/>
      <c r="F789" s="328"/>
      <c r="G789" s="328"/>
      <c r="M789" s="328"/>
    </row>
    <row r="790" spans="5:13" s="243" customFormat="1">
      <c r="E790" s="328"/>
      <c r="F790" s="328"/>
      <c r="G790" s="328"/>
      <c r="M790" s="328"/>
    </row>
    <row r="791" spans="5:13" s="243" customFormat="1">
      <c r="E791" s="328"/>
      <c r="F791" s="328"/>
      <c r="G791" s="328"/>
      <c r="M791" s="328"/>
    </row>
    <row r="792" spans="5:13" s="243" customFormat="1">
      <c r="E792" s="328"/>
      <c r="F792" s="328"/>
      <c r="G792" s="328"/>
      <c r="M792" s="328"/>
    </row>
    <row r="793" spans="5:13" s="243" customFormat="1">
      <c r="E793" s="328"/>
      <c r="F793" s="328"/>
      <c r="G793" s="328"/>
      <c r="M793" s="328"/>
    </row>
    <row r="794" spans="5:13" s="243" customFormat="1">
      <c r="E794" s="328"/>
      <c r="F794" s="328"/>
      <c r="G794" s="328"/>
      <c r="M794" s="328"/>
    </row>
    <row r="795" spans="5:13" s="243" customFormat="1">
      <c r="E795" s="328"/>
      <c r="F795" s="328"/>
      <c r="G795" s="328"/>
      <c r="M795" s="328"/>
    </row>
    <row r="796" spans="5:13" s="243" customFormat="1">
      <c r="E796" s="328"/>
      <c r="F796" s="328"/>
      <c r="G796" s="328"/>
      <c r="M796" s="328"/>
    </row>
    <row r="797" spans="5:13" s="243" customFormat="1">
      <c r="E797" s="328"/>
      <c r="F797" s="328"/>
      <c r="G797" s="328"/>
      <c r="M797" s="328"/>
    </row>
    <row r="798" spans="5:13" s="243" customFormat="1">
      <c r="E798" s="328"/>
      <c r="F798" s="328"/>
      <c r="G798" s="328"/>
      <c r="M798" s="328"/>
    </row>
    <row r="799" spans="5:13" s="243" customFormat="1">
      <c r="E799" s="328"/>
      <c r="F799" s="328"/>
      <c r="G799" s="328"/>
      <c r="M799" s="328"/>
    </row>
    <row r="800" spans="5:13" s="243" customFormat="1">
      <c r="E800" s="328"/>
      <c r="F800" s="328"/>
      <c r="G800" s="328"/>
      <c r="M800" s="328"/>
    </row>
    <row r="801" spans="5:13" s="243" customFormat="1">
      <c r="E801" s="328"/>
      <c r="F801" s="328"/>
      <c r="G801" s="328"/>
      <c r="M801" s="328"/>
    </row>
    <row r="802" spans="5:13" s="243" customFormat="1">
      <c r="E802" s="328"/>
      <c r="F802" s="328"/>
      <c r="G802" s="328"/>
      <c r="M802" s="328"/>
    </row>
    <row r="803" spans="5:13" s="243" customFormat="1">
      <c r="E803" s="328"/>
      <c r="F803" s="328"/>
      <c r="G803" s="328"/>
      <c r="M803" s="328"/>
    </row>
    <row r="804" spans="5:13" s="243" customFormat="1">
      <c r="E804" s="328"/>
      <c r="F804" s="328"/>
      <c r="G804" s="328"/>
      <c r="M804" s="328"/>
    </row>
    <row r="805" spans="5:13" s="243" customFormat="1">
      <c r="E805" s="328"/>
      <c r="F805" s="328"/>
      <c r="G805" s="328"/>
      <c r="M805" s="328"/>
    </row>
    <row r="806" spans="5:13" s="243" customFormat="1">
      <c r="E806" s="328"/>
      <c r="F806" s="328"/>
      <c r="G806" s="328"/>
      <c r="M806" s="328"/>
    </row>
    <row r="807" spans="5:13" s="243" customFormat="1">
      <c r="E807" s="328"/>
      <c r="F807" s="328"/>
      <c r="G807" s="328"/>
      <c r="M807" s="328"/>
    </row>
    <row r="808" spans="5:13" s="243" customFormat="1">
      <c r="E808" s="328"/>
      <c r="F808" s="328"/>
      <c r="G808" s="328"/>
      <c r="M808" s="328"/>
    </row>
    <row r="809" spans="5:13" s="243" customFormat="1">
      <c r="E809" s="328"/>
      <c r="F809" s="328"/>
      <c r="G809" s="328"/>
      <c r="M809" s="328"/>
    </row>
    <row r="810" spans="5:13" s="243" customFormat="1">
      <c r="E810" s="328"/>
      <c r="F810" s="328"/>
      <c r="G810" s="328"/>
      <c r="M810" s="328"/>
    </row>
    <row r="811" spans="5:13" s="243" customFormat="1">
      <c r="E811" s="328"/>
      <c r="F811" s="328"/>
      <c r="G811" s="328"/>
      <c r="M811" s="328"/>
    </row>
    <row r="812" spans="5:13" s="243" customFormat="1">
      <c r="E812" s="328"/>
      <c r="F812" s="328"/>
      <c r="G812" s="328"/>
      <c r="M812" s="328"/>
    </row>
    <row r="813" spans="5:13" s="243" customFormat="1">
      <c r="E813" s="328"/>
      <c r="F813" s="328"/>
      <c r="G813" s="328"/>
      <c r="M813" s="328"/>
    </row>
    <row r="814" spans="5:13" s="243" customFormat="1">
      <c r="E814" s="328"/>
      <c r="F814" s="328"/>
      <c r="G814" s="328"/>
      <c r="M814" s="328"/>
    </row>
    <row r="815" spans="5:13" s="243" customFormat="1">
      <c r="E815" s="328"/>
      <c r="F815" s="328"/>
      <c r="G815" s="328"/>
      <c r="M815" s="328"/>
    </row>
    <row r="816" spans="5:13" s="243" customFormat="1">
      <c r="E816" s="328"/>
      <c r="F816" s="328"/>
      <c r="G816" s="328"/>
      <c r="M816" s="328"/>
    </row>
    <row r="817" spans="5:13" s="243" customFormat="1">
      <c r="E817" s="328"/>
      <c r="F817" s="328"/>
      <c r="G817" s="328"/>
      <c r="M817" s="328"/>
    </row>
    <row r="818" spans="5:13" s="243" customFormat="1">
      <c r="E818" s="328"/>
      <c r="F818" s="328"/>
      <c r="G818" s="328"/>
      <c r="M818" s="328"/>
    </row>
    <row r="819" spans="5:13" s="243" customFormat="1">
      <c r="E819" s="328"/>
      <c r="F819" s="328"/>
      <c r="G819" s="328"/>
      <c r="M819" s="328"/>
    </row>
    <row r="820" spans="5:13" s="243" customFormat="1">
      <c r="E820" s="328"/>
      <c r="F820" s="328"/>
      <c r="G820" s="328"/>
      <c r="M820" s="328"/>
    </row>
    <row r="821" spans="5:13" s="243" customFormat="1">
      <c r="E821" s="328"/>
      <c r="F821" s="328"/>
      <c r="G821" s="328"/>
      <c r="M821" s="328"/>
    </row>
    <row r="822" spans="5:13" s="243" customFormat="1">
      <c r="E822" s="328"/>
      <c r="F822" s="328"/>
      <c r="G822" s="328"/>
      <c r="M822" s="328"/>
    </row>
    <row r="823" spans="5:13" s="243" customFormat="1">
      <c r="E823" s="328"/>
      <c r="F823" s="328"/>
      <c r="G823" s="328"/>
      <c r="M823" s="328"/>
    </row>
    <row r="824" spans="5:13" s="243" customFormat="1">
      <c r="E824" s="328"/>
      <c r="F824" s="328"/>
      <c r="G824" s="328"/>
      <c r="M824" s="328"/>
    </row>
    <row r="825" spans="5:13" s="243" customFormat="1">
      <c r="E825" s="328"/>
      <c r="F825" s="328"/>
      <c r="G825" s="328"/>
      <c r="M825" s="328"/>
    </row>
    <row r="826" spans="5:13" s="243" customFormat="1">
      <c r="E826" s="328"/>
      <c r="F826" s="328"/>
      <c r="G826" s="328"/>
      <c r="M826" s="328"/>
    </row>
    <row r="827" spans="5:13" s="243" customFormat="1">
      <c r="E827" s="328"/>
      <c r="F827" s="328"/>
      <c r="G827" s="328"/>
      <c r="M827" s="328"/>
    </row>
    <row r="828" spans="5:13" s="243" customFormat="1">
      <c r="E828" s="328"/>
      <c r="F828" s="328"/>
      <c r="G828" s="328"/>
      <c r="M828" s="328"/>
    </row>
    <row r="829" spans="5:13" s="243" customFormat="1">
      <c r="E829" s="328"/>
      <c r="F829" s="328"/>
      <c r="G829" s="328"/>
      <c r="M829" s="328"/>
    </row>
    <row r="830" spans="5:13" s="243" customFormat="1">
      <c r="E830" s="328"/>
      <c r="F830" s="328"/>
      <c r="G830" s="328"/>
      <c r="M830" s="328"/>
    </row>
    <row r="831" spans="5:13" s="243" customFormat="1">
      <c r="E831" s="328"/>
      <c r="F831" s="328"/>
      <c r="G831" s="328"/>
      <c r="M831" s="328"/>
    </row>
    <row r="832" spans="5:13" s="243" customFormat="1">
      <c r="E832" s="328"/>
      <c r="F832" s="328"/>
      <c r="G832" s="328"/>
      <c r="M832" s="328"/>
    </row>
    <row r="833" spans="5:13" s="243" customFormat="1">
      <c r="E833" s="328"/>
      <c r="F833" s="328"/>
      <c r="G833" s="328"/>
      <c r="M833" s="328"/>
    </row>
    <row r="834" spans="5:13" s="243" customFormat="1">
      <c r="E834" s="328"/>
      <c r="F834" s="328"/>
      <c r="G834" s="328"/>
      <c r="M834" s="328"/>
    </row>
    <row r="835" spans="5:13" s="243" customFormat="1">
      <c r="E835" s="328"/>
      <c r="F835" s="328"/>
      <c r="G835" s="328"/>
      <c r="M835" s="328"/>
    </row>
    <row r="836" spans="5:13" s="243" customFormat="1">
      <c r="E836" s="328"/>
      <c r="F836" s="328"/>
      <c r="G836" s="328"/>
      <c r="M836" s="328"/>
    </row>
    <row r="837" spans="5:13" s="243" customFormat="1">
      <c r="E837" s="328"/>
      <c r="F837" s="328"/>
      <c r="G837" s="328"/>
      <c r="M837" s="328"/>
    </row>
    <row r="838" spans="5:13" s="243" customFormat="1">
      <c r="E838" s="328"/>
      <c r="F838" s="328"/>
      <c r="G838" s="328"/>
      <c r="M838" s="328"/>
    </row>
    <row r="839" spans="5:13" s="243" customFormat="1">
      <c r="E839" s="328"/>
      <c r="F839" s="328"/>
      <c r="G839" s="328"/>
      <c r="M839" s="328"/>
    </row>
    <row r="840" spans="5:13" s="243" customFormat="1">
      <c r="E840" s="328"/>
      <c r="F840" s="328"/>
      <c r="G840" s="328"/>
      <c r="M840" s="328"/>
    </row>
    <row r="841" spans="5:13" s="243" customFormat="1">
      <c r="E841" s="328"/>
      <c r="F841" s="328"/>
      <c r="G841" s="328"/>
      <c r="M841" s="328"/>
    </row>
    <row r="842" spans="5:13" s="243" customFormat="1">
      <c r="E842" s="328"/>
      <c r="F842" s="328"/>
      <c r="G842" s="328"/>
      <c r="M842" s="328"/>
    </row>
    <row r="843" spans="5:13" s="243" customFormat="1">
      <c r="E843" s="328"/>
      <c r="F843" s="328"/>
      <c r="G843" s="328"/>
      <c r="M843" s="328"/>
    </row>
    <row r="844" spans="5:13" s="243" customFormat="1">
      <c r="E844" s="328"/>
      <c r="F844" s="328"/>
      <c r="G844" s="328"/>
      <c r="M844" s="328"/>
    </row>
    <row r="845" spans="5:13" s="243" customFormat="1">
      <c r="E845" s="328"/>
      <c r="F845" s="328"/>
      <c r="G845" s="328"/>
      <c r="M845" s="328"/>
    </row>
    <row r="846" spans="5:13" s="243" customFormat="1">
      <c r="E846" s="328"/>
      <c r="F846" s="328"/>
      <c r="G846" s="328"/>
      <c r="M846" s="328"/>
    </row>
    <row r="847" spans="5:13" s="243" customFormat="1">
      <c r="E847" s="328"/>
      <c r="F847" s="328"/>
      <c r="G847" s="328"/>
      <c r="M847" s="328"/>
    </row>
    <row r="848" spans="5:13" s="243" customFormat="1">
      <c r="E848" s="328"/>
      <c r="F848" s="328"/>
      <c r="G848" s="328"/>
      <c r="M848" s="328"/>
    </row>
    <row r="849" spans="5:13" s="243" customFormat="1">
      <c r="E849" s="328"/>
      <c r="F849" s="328"/>
      <c r="G849" s="328"/>
      <c r="M849" s="328"/>
    </row>
    <row r="850" spans="5:13" s="243" customFormat="1">
      <c r="E850" s="328"/>
      <c r="F850" s="328"/>
      <c r="G850" s="328"/>
      <c r="M850" s="328"/>
    </row>
    <row r="851" spans="5:13" s="243" customFormat="1">
      <c r="E851" s="328"/>
      <c r="F851" s="328"/>
      <c r="G851" s="328"/>
      <c r="M851" s="328"/>
    </row>
    <row r="852" spans="5:13" s="243" customFormat="1">
      <c r="E852" s="328"/>
      <c r="F852" s="328"/>
      <c r="G852" s="328"/>
      <c r="M852" s="328"/>
    </row>
    <row r="853" spans="5:13" s="243" customFormat="1">
      <c r="E853" s="328"/>
      <c r="F853" s="328"/>
      <c r="G853" s="328"/>
      <c r="M853" s="328"/>
    </row>
    <row r="854" spans="5:13" s="243" customFormat="1">
      <c r="E854" s="328"/>
      <c r="F854" s="328"/>
      <c r="G854" s="328"/>
      <c r="M854" s="328"/>
    </row>
    <row r="855" spans="5:13" s="243" customFormat="1">
      <c r="E855" s="328"/>
      <c r="F855" s="328"/>
      <c r="G855" s="328"/>
      <c r="M855" s="328"/>
    </row>
    <row r="856" spans="5:13" s="243" customFormat="1">
      <c r="E856" s="328"/>
      <c r="F856" s="328"/>
      <c r="G856" s="328"/>
      <c r="M856" s="328"/>
    </row>
    <row r="857" spans="5:13" s="243" customFormat="1">
      <c r="E857" s="328"/>
      <c r="F857" s="328"/>
      <c r="G857" s="328"/>
      <c r="M857" s="328"/>
    </row>
    <row r="858" spans="5:13" s="243" customFormat="1">
      <c r="E858" s="328"/>
      <c r="F858" s="328"/>
      <c r="G858" s="328"/>
      <c r="M858" s="328"/>
    </row>
    <row r="859" spans="5:13" s="243" customFormat="1">
      <c r="E859" s="328"/>
      <c r="F859" s="328"/>
      <c r="G859" s="328"/>
      <c r="M859" s="328"/>
    </row>
    <row r="860" spans="5:13" s="243" customFormat="1">
      <c r="E860" s="328"/>
      <c r="F860" s="328"/>
      <c r="G860" s="328"/>
      <c r="M860" s="328"/>
    </row>
    <row r="861" spans="5:13" s="243" customFormat="1">
      <c r="E861" s="328"/>
      <c r="F861" s="328"/>
      <c r="G861" s="328"/>
      <c r="M861" s="328"/>
    </row>
    <row r="862" spans="5:13" s="243" customFormat="1">
      <c r="E862" s="328"/>
      <c r="F862" s="328"/>
      <c r="G862" s="328"/>
      <c r="M862" s="328"/>
    </row>
    <row r="863" spans="5:13" s="243" customFormat="1">
      <c r="E863" s="328"/>
      <c r="F863" s="328"/>
      <c r="G863" s="328"/>
      <c r="M863" s="328"/>
    </row>
    <row r="864" spans="5:13" s="243" customFormat="1">
      <c r="E864" s="328"/>
      <c r="F864" s="328"/>
      <c r="G864" s="328"/>
      <c r="M864" s="328"/>
    </row>
    <row r="865" spans="5:13" s="243" customFormat="1">
      <c r="E865" s="328"/>
      <c r="F865" s="328"/>
      <c r="G865" s="328"/>
      <c r="M865" s="328"/>
    </row>
    <row r="866" spans="5:13" s="243" customFormat="1">
      <c r="E866" s="328"/>
      <c r="F866" s="328"/>
      <c r="G866" s="328"/>
      <c r="M866" s="328"/>
    </row>
    <row r="867" spans="5:13" s="243" customFormat="1">
      <c r="E867" s="328"/>
      <c r="F867" s="328"/>
      <c r="G867" s="328"/>
      <c r="M867" s="328"/>
    </row>
    <row r="868" spans="5:13" s="243" customFormat="1">
      <c r="E868" s="328"/>
      <c r="F868" s="328"/>
      <c r="G868" s="328"/>
      <c r="M868" s="328"/>
    </row>
    <row r="869" spans="5:13" s="243" customFormat="1">
      <c r="E869" s="328"/>
      <c r="F869" s="328"/>
      <c r="G869" s="328"/>
      <c r="M869" s="328"/>
    </row>
    <row r="870" spans="5:13" s="243" customFormat="1">
      <c r="E870" s="328"/>
      <c r="F870" s="328"/>
      <c r="G870" s="328"/>
      <c r="M870" s="328"/>
    </row>
    <row r="871" spans="5:13" s="243" customFormat="1">
      <c r="E871" s="328"/>
      <c r="F871" s="328"/>
      <c r="G871" s="328"/>
      <c r="M871" s="328"/>
    </row>
    <row r="872" spans="5:13" s="243" customFormat="1">
      <c r="E872" s="328"/>
      <c r="F872" s="328"/>
      <c r="G872" s="328"/>
      <c r="M872" s="328"/>
    </row>
    <row r="873" spans="5:13" s="243" customFormat="1">
      <c r="E873" s="328"/>
      <c r="F873" s="328"/>
      <c r="G873" s="328"/>
      <c r="M873" s="328"/>
    </row>
    <row r="874" spans="5:13" s="243" customFormat="1">
      <c r="E874" s="328"/>
      <c r="F874" s="328"/>
      <c r="G874" s="328"/>
      <c r="M874" s="328"/>
    </row>
    <row r="875" spans="5:13" s="243" customFormat="1">
      <c r="E875" s="328"/>
      <c r="F875" s="328"/>
      <c r="G875" s="328"/>
      <c r="M875" s="328"/>
    </row>
    <row r="876" spans="5:13" s="243" customFormat="1">
      <c r="E876" s="328"/>
      <c r="F876" s="328"/>
      <c r="G876" s="328"/>
      <c r="M876" s="328"/>
    </row>
    <row r="877" spans="5:13" s="243" customFormat="1">
      <c r="E877" s="328"/>
      <c r="F877" s="328"/>
      <c r="G877" s="328"/>
      <c r="M877" s="328"/>
    </row>
    <row r="878" spans="5:13" s="243" customFormat="1">
      <c r="E878" s="328"/>
      <c r="F878" s="328"/>
      <c r="G878" s="328"/>
      <c r="M878" s="328"/>
    </row>
    <row r="879" spans="5:13" s="243" customFormat="1">
      <c r="E879" s="328"/>
      <c r="F879" s="328"/>
      <c r="G879" s="328"/>
      <c r="M879" s="328"/>
    </row>
    <row r="880" spans="5:13" s="243" customFormat="1">
      <c r="E880" s="328"/>
      <c r="F880" s="328"/>
      <c r="G880" s="328"/>
      <c r="M880" s="328"/>
    </row>
    <row r="881" spans="5:13" s="243" customFormat="1">
      <c r="E881" s="328"/>
      <c r="F881" s="328"/>
      <c r="G881" s="328"/>
      <c r="M881" s="328"/>
    </row>
    <row r="882" spans="5:13" s="243" customFormat="1">
      <c r="E882" s="328"/>
      <c r="F882" s="328"/>
      <c r="G882" s="328"/>
      <c r="M882" s="328"/>
    </row>
    <row r="883" spans="5:13" s="243" customFormat="1">
      <c r="E883" s="328"/>
      <c r="F883" s="328"/>
      <c r="G883" s="328"/>
      <c r="M883" s="328"/>
    </row>
    <row r="884" spans="5:13" s="243" customFormat="1">
      <c r="E884" s="328"/>
      <c r="F884" s="328"/>
      <c r="G884" s="328"/>
      <c r="M884" s="328"/>
    </row>
    <row r="885" spans="5:13" s="243" customFormat="1">
      <c r="E885" s="328"/>
      <c r="F885" s="328"/>
      <c r="G885" s="328"/>
      <c r="M885" s="328"/>
    </row>
    <row r="886" spans="5:13" s="243" customFormat="1">
      <c r="E886" s="328"/>
      <c r="F886" s="328"/>
      <c r="G886" s="328"/>
      <c r="M886" s="328"/>
    </row>
    <row r="887" spans="5:13" s="243" customFormat="1">
      <c r="E887" s="328"/>
      <c r="F887" s="328"/>
      <c r="G887" s="328"/>
      <c r="M887" s="328"/>
    </row>
    <row r="888" spans="5:13" s="243" customFormat="1">
      <c r="E888" s="328"/>
      <c r="F888" s="328"/>
      <c r="G888" s="328"/>
      <c r="M888" s="328"/>
    </row>
    <row r="889" spans="5:13" s="243" customFormat="1">
      <c r="E889" s="328"/>
      <c r="F889" s="328"/>
      <c r="G889" s="328"/>
      <c r="M889" s="328"/>
    </row>
    <row r="890" spans="5:13" s="243" customFormat="1">
      <c r="E890" s="328"/>
      <c r="F890" s="328"/>
      <c r="G890" s="328"/>
      <c r="M890" s="328"/>
    </row>
    <row r="891" spans="5:13" s="243" customFormat="1">
      <c r="E891" s="328"/>
      <c r="F891" s="328"/>
      <c r="G891" s="328"/>
      <c r="M891" s="328"/>
    </row>
    <row r="892" spans="5:13" s="243" customFormat="1">
      <c r="E892" s="328"/>
      <c r="F892" s="328"/>
      <c r="G892" s="328"/>
      <c r="M892" s="328"/>
    </row>
    <row r="893" spans="5:13" s="243" customFormat="1">
      <c r="E893" s="328"/>
      <c r="F893" s="328"/>
      <c r="G893" s="328"/>
      <c r="M893" s="328"/>
    </row>
    <row r="894" spans="5:13" s="243" customFormat="1">
      <c r="E894" s="328"/>
      <c r="F894" s="328"/>
      <c r="G894" s="328"/>
      <c r="M894" s="328"/>
    </row>
    <row r="895" spans="5:13" s="243" customFormat="1">
      <c r="E895" s="328"/>
      <c r="F895" s="328"/>
      <c r="G895" s="328"/>
      <c r="M895" s="328"/>
    </row>
    <row r="896" spans="5:13" s="243" customFormat="1">
      <c r="E896" s="328"/>
      <c r="F896" s="328"/>
      <c r="G896" s="328"/>
      <c r="M896" s="328"/>
    </row>
    <row r="897" spans="5:13" s="243" customFormat="1">
      <c r="E897" s="328"/>
      <c r="F897" s="328"/>
      <c r="G897" s="328"/>
      <c r="M897" s="328"/>
    </row>
    <row r="898" spans="5:13" s="243" customFormat="1">
      <c r="E898" s="328"/>
      <c r="F898" s="328"/>
      <c r="G898" s="328"/>
      <c r="M898" s="328"/>
    </row>
    <row r="899" spans="5:13" s="243" customFormat="1">
      <c r="E899" s="328"/>
      <c r="F899" s="328"/>
      <c r="G899" s="328"/>
      <c r="M899" s="328"/>
    </row>
    <row r="900" spans="5:13" s="243" customFormat="1">
      <c r="E900" s="328"/>
      <c r="F900" s="328"/>
      <c r="G900" s="328"/>
      <c r="M900" s="328"/>
    </row>
    <row r="901" spans="5:13" s="243" customFormat="1">
      <c r="E901" s="328"/>
      <c r="F901" s="328"/>
      <c r="G901" s="328"/>
      <c r="M901" s="328"/>
    </row>
    <row r="902" spans="5:13" s="243" customFormat="1">
      <c r="E902" s="328"/>
      <c r="F902" s="328"/>
      <c r="G902" s="328"/>
      <c r="M902" s="328"/>
    </row>
    <row r="903" spans="5:13" s="243" customFormat="1">
      <c r="E903" s="328"/>
      <c r="F903" s="328"/>
      <c r="G903" s="328"/>
      <c r="M903" s="328"/>
    </row>
    <row r="904" spans="5:13" s="243" customFormat="1">
      <c r="E904" s="328"/>
      <c r="F904" s="328"/>
      <c r="G904" s="328"/>
      <c r="M904" s="328"/>
    </row>
    <row r="905" spans="5:13" s="243" customFormat="1">
      <c r="E905" s="328"/>
      <c r="F905" s="328"/>
      <c r="G905" s="328"/>
      <c r="M905" s="328"/>
    </row>
    <row r="906" spans="5:13" s="243" customFormat="1">
      <c r="E906" s="328"/>
      <c r="F906" s="328"/>
      <c r="G906" s="328"/>
      <c r="M906" s="328"/>
    </row>
    <row r="907" spans="5:13" s="243" customFormat="1">
      <c r="E907" s="328"/>
      <c r="F907" s="328"/>
      <c r="G907" s="328"/>
      <c r="M907" s="328"/>
    </row>
    <row r="908" spans="5:13" s="243" customFormat="1">
      <c r="E908" s="328"/>
      <c r="F908" s="328"/>
      <c r="G908" s="328"/>
      <c r="M908" s="328"/>
    </row>
    <row r="909" spans="5:13" s="243" customFormat="1">
      <c r="E909" s="328"/>
      <c r="F909" s="328"/>
      <c r="G909" s="328"/>
      <c r="M909" s="328"/>
    </row>
    <row r="910" spans="5:13" s="243" customFormat="1">
      <c r="E910" s="328"/>
      <c r="F910" s="328"/>
      <c r="G910" s="328"/>
      <c r="M910" s="328"/>
    </row>
    <row r="911" spans="5:13" s="243" customFormat="1">
      <c r="E911" s="328"/>
      <c r="F911" s="328"/>
      <c r="G911" s="328"/>
      <c r="M911" s="328"/>
    </row>
    <row r="912" spans="5:13" s="243" customFormat="1">
      <c r="E912" s="328"/>
      <c r="F912" s="328"/>
      <c r="G912" s="328"/>
      <c r="M912" s="328"/>
    </row>
    <row r="913" spans="5:13" s="243" customFormat="1">
      <c r="E913" s="328"/>
      <c r="F913" s="328"/>
      <c r="G913" s="328"/>
      <c r="M913" s="328"/>
    </row>
    <row r="914" spans="5:13" s="243" customFormat="1">
      <c r="E914" s="328"/>
      <c r="F914" s="328"/>
      <c r="G914" s="328"/>
      <c r="M914" s="328"/>
    </row>
    <row r="915" spans="5:13" s="243" customFormat="1">
      <c r="E915" s="328"/>
      <c r="F915" s="328"/>
      <c r="G915" s="328"/>
      <c r="M915" s="328"/>
    </row>
    <row r="916" spans="5:13" s="243" customFormat="1">
      <c r="E916" s="328"/>
      <c r="F916" s="328"/>
      <c r="G916" s="328"/>
      <c r="M916" s="328"/>
    </row>
    <row r="917" spans="5:13" s="243" customFormat="1">
      <c r="E917" s="328"/>
      <c r="F917" s="328"/>
      <c r="G917" s="328"/>
      <c r="M917" s="328"/>
    </row>
    <row r="918" spans="5:13" s="243" customFormat="1">
      <c r="E918" s="328"/>
      <c r="F918" s="328"/>
      <c r="G918" s="328"/>
      <c r="M918" s="328"/>
    </row>
    <row r="919" spans="5:13" s="243" customFormat="1">
      <c r="E919" s="328"/>
      <c r="F919" s="328"/>
      <c r="G919" s="328"/>
      <c r="M919" s="328"/>
    </row>
    <row r="920" spans="5:13" s="243" customFormat="1">
      <c r="E920" s="328"/>
      <c r="F920" s="328"/>
      <c r="G920" s="328"/>
      <c r="M920" s="328"/>
    </row>
    <row r="921" spans="5:13" s="243" customFormat="1">
      <c r="E921" s="328"/>
      <c r="F921" s="328"/>
      <c r="G921" s="328"/>
      <c r="M921" s="328"/>
    </row>
    <row r="922" spans="5:13" s="243" customFormat="1">
      <c r="E922" s="328"/>
      <c r="F922" s="328"/>
      <c r="G922" s="328"/>
      <c r="M922" s="328"/>
    </row>
    <row r="923" spans="5:13" s="243" customFormat="1">
      <c r="E923" s="328"/>
      <c r="F923" s="328"/>
      <c r="G923" s="328"/>
      <c r="M923" s="328"/>
    </row>
    <row r="924" spans="5:13" s="243" customFormat="1">
      <c r="E924" s="328"/>
      <c r="F924" s="328"/>
      <c r="G924" s="328"/>
      <c r="M924" s="328"/>
    </row>
    <row r="925" spans="5:13" s="243" customFormat="1">
      <c r="E925" s="328"/>
      <c r="F925" s="328"/>
      <c r="G925" s="328"/>
      <c r="M925" s="328"/>
    </row>
    <row r="926" spans="5:13" s="243" customFormat="1">
      <c r="E926" s="328"/>
      <c r="F926" s="328"/>
      <c r="G926" s="328"/>
      <c r="M926" s="328"/>
    </row>
    <row r="927" spans="5:13" s="243" customFormat="1">
      <c r="E927" s="328"/>
      <c r="F927" s="328"/>
      <c r="G927" s="328"/>
      <c r="M927" s="328"/>
    </row>
    <row r="928" spans="5:13" s="243" customFormat="1">
      <c r="E928" s="328"/>
      <c r="F928" s="328"/>
      <c r="G928" s="328"/>
      <c r="M928" s="328"/>
    </row>
    <row r="929" spans="5:13" s="243" customFormat="1">
      <c r="E929" s="328"/>
      <c r="F929" s="328"/>
      <c r="G929" s="328"/>
      <c r="M929" s="328"/>
    </row>
    <row r="930" spans="5:13" s="243" customFormat="1">
      <c r="E930" s="328"/>
      <c r="F930" s="328"/>
      <c r="G930" s="328"/>
      <c r="M930" s="328"/>
    </row>
    <row r="931" spans="5:13" s="243" customFormat="1">
      <c r="E931" s="328"/>
      <c r="F931" s="328"/>
      <c r="G931" s="328"/>
      <c r="M931" s="328"/>
    </row>
    <row r="932" spans="5:13" s="243" customFormat="1">
      <c r="E932" s="328"/>
      <c r="F932" s="328"/>
      <c r="G932" s="328"/>
      <c r="M932" s="328"/>
    </row>
    <row r="933" spans="5:13" s="243" customFormat="1">
      <c r="E933" s="328"/>
      <c r="F933" s="328"/>
      <c r="G933" s="328"/>
      <c r="M933" s="328"/>
    </row>
    <row r="934" spans="5:13" s="243" customFormat="1">
      <c r="E934" s="328"/>
      <c r="F934" s="328"/>
      <c r="G934" s="328"/>
      <c r="M934" s="328"/>
    </row>
    <row r="935" spans="5:13" s="243" customFormat="1">
      <c r="E935" s="328"/>
      <c r="F935" s="328"/>
      <c r="G935" s="328"/>
      <c r="M935" s="328"/>
    </row>
    <row r="936" spans="5:13" s="243" customFormat="1">
      <c r="E936" s="328"/>
      <c r="F936" s="328"/>
      <c r="G936" s="328"/>
      <c r="M936" s="328"/>
    </row>
    <row r="937" spans="5:13" s="243" customFormat="1">
      <c r="E937" s="328"/>
      <c r="F937" s="328"/>
      <c r="G937" s="328"/>
      <c r="M937" s="328"/>
    </row>
    <row r="938" spans="5:13" s="243" customFormat="1">
      <c r="E938" s="328"/>
      <c r="F938" s="328"/>
      <c r="G938" s="328"/>
      <c r="M938" s="328"/>
    </row>
    <row r="939" spans="5:13" s="243" customFormat="1">
      <c r="E939" s="328"/>
      <c r="F939" s="328"/>
      <c r="G939" s="328"/>
      <c r="M939" s="328"/>
    </row>
    <row r="940" spans="5:13" s="243" customFormat="1">
      <c r="E940" s="328"/>
      <c r="F940" s="328"/>
      <c r="G940" s="328"/>
      <c r="M940" s="328"/>
    </row>
    <row r="941" spans="5:13" s="243" customFormat="1">
      <c r="E941" s="328"/>
      <c r="F941" s="328"/>
      <c r="G941" s="328"/>
      <c r="M941" s="328"/>
    </row>
    <row r="942" spans="5:13" s="243" customFormat="1">
      <c r="E942" s="328"/>
      <c r="F942" s="328"/>
      <c r="G942" s="328"/>
      <c r="M942" s="328"/>
    </row>
    <row r="943" spans="5:13" s="243" customFormat="1">
      <c r="E943" s="328"/>
      <c r="F943" s="328"/>
      <c r="G943" s="328"/>
      <c r="M943" s="328"/>
    </row>
    <row r="944" spans="5:13" s="243" customFormat="1">
      <c r="E944" s="328"/>
      <c r="F944" s="328"/>
      <c r="G944" s="328"/>
      <c r="M944" s="328"/>
    </row>
    <row r="945" spans="5:13" s="243" customFormat="1">
      <c r="E945" s="328"/>
      <c r="F945" s="328"/>
      <c r="G945" s="328"/>
      <c r="M945" s="328"/>
    </row>
    <row r="946" spans="5:13" s="243" customFormat="1">
      <c r="E946" s="328"/>
      <c r="F946" s="328"/>
      <c r="G946" s="328"/>
      <c r="M946" s="328"/>
    </row>
    <row r="947" spans="5:13" s="243" customFormat="1">
      <c r="E947" s="328"/>
      <c r="F947" s="328"/>
      <c r="G947" s="328"/>
      <c r="M947" s="328"/>
    </row>
    <row r="948" spans="5:13" s="243" customFormat="1">
      <c r="E948" s="328"/>
      <c r="F948" s="328"/>
      <c r="G948" s="328"/>
      <c r="M948" s="328"/>
    </row>
    <row r="949" spans="5:13" s="243" customFormat="1">
      <c r="E949" s="328"/>
      <c r="F949" s="328"/>
      <c r="G949" s="328"/>
      <c r="M949" s="328"/>
    </row>
    <row r="950" spans="5:13" s="243" customFormat="1">
      <c r="E950" s="328"/>
      <c r="F950" s="328"/>
      <c r="G950" s="328"/>
      <c r="M950" s="328"/>
    </row>
    <row r="951" spans="5:13" s="243" customFormat="1">
      <c r="E951" s="328"/>
      <c r="F951" s="328"/>
      <c r="G951" s="328"/>
      <c r="M951" s="328"/>
    </row>
    <row r="952" spans="5:13" s="243" customFormat="1">
      <c r="E952" s="328"/>
      <c r="F952" s="328"/>
      <c r="G952" s="328"/>
      <c r="M952" s="328"/>
    </row>
    <row r="953" spans="5:13" s="243" customFormat="1">
      <c r="E953" s="328"/>
      <c r="F953" s="328"/>
      <c r="G953" s="328"/>
      <c r="M953" s="328"/>
    </row>
    <row r="954" spans="5:13" s="243" customFormat="1">
      <c r="E954" s="328"/>
      <c r="F954" s="328"/>
      <c r="G954" s="328"/>
      <c r="M954" s="328"/>
    </row>
    <row r="955" spans="5:13" s="243" customFormat="1">
      <c r="E955" s="328"/>
      <c r="F955" s="328"/>
      <c r="G955" s="328"/>
      <c r="M955" s="328"/>
    </row>
    <row r="956" spans="5:13" s="243" customFormat="1">
      <c r="E956" s="328"/>
      <c r="F956" s="328"/>
      <c r="G956" s="328"/>
      <c r="M956" s="328"/>
    </row>
    <row r="957" spans="5:13" s="243" customFormat="1">
      <c r="E957" s="328"/>
      <c r="F957" s="328"/>
      <c r="G957" s="328"/>
      <c r="M957" s="328"/>
    </row>
    <row r="958" spans="5:13" s="243" customFormat="1">
      <c r="E958" s="328"/>
      <c r="F958" s="328"/>
      <c r="G958" s="328"/>
      <c r="M958" s="328"/>
    </row>
    <row r="959" spans="5:13" s="243" customFormat="1">
      <c r="E959" s="328"/>
      <c r="F959" s="328"/>
      <c r="G959" s="328"/>
      <c r="M959" s="328"/>
    </row>
    <row r="960" spans="5:13" s="243" customFormat="1">
      <c r="E960" s="328"/>
      <c r="F960" s="328"/>
      <c r="G960" s="328"/>
      <c r="M960" s="328"/>
    </row>
    <row r="961" spans="5:13" s="243" customFormat="1">
      <c r="E961" s="328"/>
      <c r="F961" s="328"/>
      <c r="G961" s="328"/>
      <c r="M961" s="328"/>
    </row>
    <row r="962" spans="5:13" s="243" customFormat="1">
      <c r="E962" s="328"/>
      <c r="F962" s="328"/>
      <c r="G962" s="328"/>
      <c r="M962" s="328"/>
    </row>
    <row r="963" spans="5:13" s="243" customFormat="1">
      <c r="E963" s="328"/>
      <c r="F963" s="328"/>
      <c r="G963" s="328"/>
      <c r="M963" s="328"/>
    </row>
    <row r="964" spans="5:13" s="243" customFormat="1">
      <c r="E964" s="328"/>
      <c r="F964" s="328"/>
      <c r="G964" s="328"/>
      <c r="M964" s="328"/>
    </row>
    <row r="965" spans="5:13" s="243" customFormat="1">
      <c r="E965" s="328"/>
      <c r="F965" s="328"/>
      <c r="G965" s="328"/>
      <c r="M965" s="328"/>
    </row>
    <row r="966" spans="5:13" s="243" customFormat="1">
      <c r="E966" s="328"/>
      <c r="F966" s="328"/>
      <c r="G966" s="328"/>
      <c r="M966" s="328"/>
    </row>
    <row r="967" spans="5:13" s="243" customFormat="1">
      <c r="E967" s="328"/>
      <c r="F967" s="328"/>
      <c r="G967" s="328"/>
      <c r="M967" s="328"/>
    </row>
    <row r="968" spans="5:13" s="243" customFormat="1">
      <c r="E968" s="328"/>
      <c r="F968" s="328"/>
      <c r="G968" s="328"/>
      <c r="M968" s="328"/>
    </row>
    <row r="969" spans="5:13" s="243" customFormat="1">
      <c r="E969" s="328"/>
      <c r="F969" s="328"/>
      <c r="G969" s="328"/>
      <c r="M969" s="328"/>
    </row>
    <row r="970" spans="5:13" s="243" customFormat="1">
      <c r="E970" s="328"/>
      <c r="F970" s="328"/>
      <c r="G970" s="328"/>
      <c r="M970" s="328"/>
    </row>
    <row r="971" spans="5:13" s="243" customFormat="1">
      <c r="E971" s="328"/>
      <c r="F971" s="328"/>
      <c r="G971" s="328"/>
      <c r="M971" s="328"/>
    </row>
    <row r="972" spans="5:13" s="243" customFormat="1">
      <c r="E972" s="328"/>
      <c r="F972" s="328"/>
      <c r="G972" s="328"/>
      <c r="M972" s="328"/>
    </row>
    <row r="973" spans="5:13" s="243" customFormat="1">
      <c r="E973" s="328"/>
      <c r="F973" s="328"/>
      <c r="G973" s="328"/>
      <c r="M973" s="328"/>
    </row>
    <row r="974" spans="5:13" s="243" customFormat="1">
      <c r="E974" s="328"/>
      <c r="F974" s="328"/>
      <c r="G974" s="328"/>
      <c r="M974" s="328"/>
    </row>
    <row r="975" spans="5:13" s="243" customFormat="1">
      <c r="E975" s="328"/>
      <c r="F975" s="328"/>
      <c r="G975" s="328"/>
      <c r="M975" s="328"/>
    </row>
    <row r="976" spans="5:13" s="243" customFormat="1">
      <c r="E976" s="328"/>
      <c r="F976" s="328"/>
      <c r="G976" s="328"/>
      <c r="M976" s="328"/>
    </row>
    <row r="977" spans="5:13" s="243" customFormat="1">
      <c r="E977" s="328"/>
      <c r="F977" s="328"/>
      <c r="G977" s="328"/>
      <c r="M977" s="328"/>
    </row>
    <row r="978" spans="5:13" s="243" customFormat="1">
      <c r="E978" s="328"/>
      <c r="F978" s="328"/>
      <c r="G978" s="328"/>
      <c r="M978" s="328"/>
    </row>
    <row r="979" spans="5:13" s="243" customFormat="1">
      <c r="E979" s="328"/>
      <c r="F979" s="328"/>
      <c r="G979" s="328"/>
      <c r="M979" s="328"/>
    </row>
    <row r="980" spans="5:13" s="243" customFormat="1">
      <c r="E980" s="328"/>
      <c r="F980" s="328"/>
      <c r="G980" s="328"/>
      <c r="M980" s="328"/>
    </row>
    <row r="981" spans="5:13" s="243" customFormat="1">
      <c r="E981" s="328"/>
      <c r="F981" s="328"/>
      <c r="G981" s="328"/>
      <c r="M981" s="328"/>
    </row>
    <row r="982" spans="5:13" s="243" customFormat="1">
      <c r="E982" s="328"/>
      <c r="F982" s="328"/>
      <c r="G982" s="328"/>
      <c r="M982" s="328"/>
    </row>
    <row r="983" spans="5:13" s="243" customFormat="1">
      <c r="E983" s="328"/>
      <c r="F983" s="328"/>
      <c r="G983" s="328"/>
      <c r="M983" s="328"/>
    </row>
    <row r="984" spans="5:13" s="243" customFormat="1">
      <c r="E984" s="328"/>
      <c r="F984" s="328"/>
      <c r="G984" s="328"/>
      <c r="M984" s="328"/>
    </row>
    <row r="985" spans="5:13" s="243" customFormat="1">
      <c r="E985" s="328"/>
      <c r="F985" s="328"/>
      <c r="G985" s="328"/>
      <c r="M985" s="328"/>
    </row>
    <row r="986" spans="5:13" s="243" customFormat="1">
      <c r="E986" s="328"/>
      <c r="F986" s="328"/>
      <c r="G986" s="328"/>
      <c r="M986" s="328"/>
    </row>
    <row r="987" spans="5:13" s="243" customFormat="1">
      <c r="E987" s="328"/>
      <c r="F987" s="328"/>
      <c r="G987" s="328"/>
      <c r="M987" s="328"/>
    </row>
    <row r="988" spans="5:13" s="243" customFormat="1">
      <c r="E988" s="328"/>
      <c r="F988" s="328"/>
      <c r="G988" s="328"/>
      <c r="M988" s="328"/>
    </row>
    <row r="989" spans="5:13" s="243" customFormat="1">
      <c r="E989" s="328"/>
      <c r="F989" s="328"/>
      <c r="G989" s="328"/>
      <c r="M989" s="328"/>
    </row>
    <row r="990" spans="5:13" s="243" customFormat="1">
      <c r="E990" s="328"/>
      <c r="F990" s="328"/>
      <c r="G990" s="328"/>
      <c r="M990" s="328"/>
    </row>
    <row r="991" spans="5:13" s="243" customFormat="1">
      <c r="E991" s="328"/>
      <c r="F991" s="328"/>
      <c r="G991" s="328"/>
      <c r="M991" s="328"/>
    </row>
    <row r="992" spans="5:13" s="243" customFormat="1">
      <c r="E992" s="328"/>
      <c r="F992" s="328"/>
      <c r="G992" s="328"/>
      <c r="M992" s="328"/>
    </row>
    <row r="993" spans="5:13" s="243" customFormat="1">
      <c r="E993" s="328"/>
      <c r="F993" s="328"/>
      <c r="G993" s="328"/>
      <c r="M993" s="328"/>
    </row>
    <row r="994" spans="5:13" s="243" customFormat="1">
      <c r="E994" s="328"/>
      <c r="F994" s="328"/>
      <c r="G994" s="328"/>
      <c r="M994" s="328"/>
    </row>
    <row r="995" spans="5:13" s="243" customFormat="1">
      <c r="E995" s="328"/>
      <c r="F995" s="328"/>
      <c r="G995" s="328"/>
      <c r="M995" s="328"/>
    </row>
    <row r="996" spans="5:13" s="243" customFormat="1">
      <c r="E996" s="328"/>
      <c r="F996" s="328"/>
      <c r="G996" s="328"/>
      <c r="M996" s="328"/>
    </row>
    <row r="997" spans="5:13" s="243" customFormat="1">
      <c r="E997" s="328"/>
      <c r="F997" s="328"/>
      <c r="G997" s="328"/>
      <c r="M997" s="328"/>
    </row>
    <row r="998" spans="5:13" s="243" customFormat="1">
      <c r="E998" s="328"/>
      <c r="F998" s="328"/>
      <c r="G998" s="328"/>
      <c r="M998" s="328"/>
    </row>
    <row r="999" spans="5:13" s="243" customFormat="1">
      <c r="E999" s="328"/>
      <c r="F999" s="328"/>
      <c r="G999" s="328"/>
      <c r="M999" s="328"/>
    </row>
    <row r="1000" spans="5:13" s="243" customFormat="1">
      <c r="E1000" s="328"/>
      <c r="F1000" s="328"/>
      <c r="G1000" s="328"/>
      <c r="M1000" s="328"/>
    </row>
    <row r="1001" spans="5:13" s="243" customFormat="1">
      <c r="E1001" s="328"/>
      <c r="F1001" s="328"/>
      <c r="G1001" s="328"/>
      <c r="M1001" s="328"/>
    </row>
    <row r="1002" spans="5:13" s="243" customFormat="1">
      <c r="E1002" s="328"/>
      <c r="F1002" s="328"/>
      <c r="G1002" s="328"/>
      <c r="M1002" s="328"/>
    </row>
    <row r="1003" spans="5:13" s="243" customFormat="1">
      <c r="E1003" s="328"/>
      <c r="F1003" s="328"/>
      <c r="G1003" s="328"/>
      <c r="M1003" s="328"/>
    </row>
    <row r="1004" spans="5:13" s="243" customFormat="1">
      <c r="E1004" s="328"/>
      <c r="F1004" s="328"/>
      <c r="G1004" s="328"/>
      <c r="M1004" s="328"/>
    </row>
    <row r="1005" spans="5:13" s="243" customFormat="1">
      <c r="E1005" s="328"/>
      <c r="F1005" s="328"/>
      <c r="G1005" s="328"/>
      <c r="M1005" s="328"/>
    </row>
    <row r="1006" spans="5:13" s="243" customFormat="1">
      <c r="E1006" s="328"/>
      <c r="F1006" s="328"/>
      <c r="G1006" s="328"/>
      <c r="M1006" s="328"/>
    </row>
    <row r="1007" spans="5:13" s="243" customFormat="1">
      <c r="E1007" s="328"/>
      <c r="F1007" s="328"/>
      <c r="G1007" s="328"/>
      <c r="M1007" s="328"/>
    </row>
    <row r="1008" spans="5:13" s="243" customFormat="1">
      <c r="E1008" s="328"/>
      <c r="F1008" s="328"/>
      <c r="G1008" s="328"/>
      <c r="M1008" s="328"/>
    </row>
    <row r="1009" spans="5:13" s="243" customFormat="1">
      <c r="E1009" s="328"/>
      <c r="F1009" s="328"/>
      <c r="G1009" s="328"/>
      <c r="M1009" s="328"/>
    </row>
    <row r="1010" spans="5:13" s="243" customFormat="1">
      <c r="E1010" s="328"/>
      <c r="F1010" s="328"/>
      <c r="G1010" s="328"/>
      <c r="M1010" s="328"/>
    </row>
    <row r="1011" spans="5:13" s="243" customFormat="1">
      <c r="E1011" s="328"/>
      <c r="F1011" s="328"/>
      <c r="G1011" s="328"/>
      <c r="M1011" s="328"/>
    </row>
    <row r="1012" spans="5:13" s="243" customFormat="1">
      <c r="E1012" s="328"/>
      <c r="F1012" s="328"/>
      <c r="G1012" s="328"/>
      <c r="M1012" s="328"/>
    </row>
    <row r="1013" spans="5:13" s="243" customFormat="1">
      <c r="E1013" s="328"/>
      <c r="F1013" s="328"/>
      <c r="G1013" s="328"/>
      <c r="M1013" s="328"/>
    </row>
    <row r="1014" spans="5:13" s="243" customFormat="1">
      <c r="E1014" s="328"/>
      <c r="F1014" s="328"/>
      <c r="G1014" s="328"/>
      <c r="M1014" s="328"/>
    </row>
    <row r="1015" spans="5:13" s="243" customFormat="1">
      <c r="E1015" s="328"/>
      <c r="F1015" s="328"/>
      <c r="G1015" s="328"/>
      <c r="M1015" s="328"/>
    </row>
    <row r="1016" spans="5:13" s="243" customFormat="1">
      <c r="E1016" s="328"/>
      <c r="F1016" s="328"/>
      <c r="G1016" s="328"/>
      <c r="M1016" s="328"/>
    </row>
    <row r="1017" spans="5:13" s="243" customFormat="1">
      <c r="E1017" s="328"/>
      <c r="F1017" s="328"/>
      <c r="G1017" s="328"/>
      <c r="M1017" s="328"/>
    </row>
    <row r="1018" spans="5:13" s="243" customFormat="1">
      <c r="E1018" s="328"/>
      <c r="F1018" s="328"/>
      <c r="G1018" s="328"/>
      <c r="M1018" s="328"/>
    </row>
    <row r="1019" spans="5:13" s="243" customFormat="1">
      <c r="E1019" s="328"/>
      <c r="F1019" s="328"/>
      <c r="G1019" s="328"/>
      <c r="M1019" s="328"/>
    </row>
    <row r="1020" spans="5:13" s="243" customFormat="1">
      <c r="E1020" s="328"/>
      <c r="F1020" s="328"/>
      <c r="G1020" s="328"/>
      <c r="M1020" s="328"/>
    </row>
    <row r="1021" spans="5:13" s="243" customFormat="1">
      <c r="E1021" s="328"/>
      <c r="F1021" s="328"/>
      <c r="G1021" s="328"/>
      <c r="M1021" s="328"/>
    </row>
    <row r="1022" spans="5:13" s="243" customFormat="1">
      <c r="E1022" s="328"/>
      <c r="F1022" s="328"/>
      <c r="G1022" s="328"/>
      <c r="M1022" s="328"/>
    </row>
    <row r="1023" spans="5:13" s="243" customFormat="1">
      <c r="E1023" s="328"/>
      <c r="F1023" s="328"/>
      <c r="G1023" s="328"/>
      <c r="M1023" s="328"/>
    </row>
    <row r="1024" spans="5:13" s="243" customFormat="1">
      <c r="E1024" s="328"/>
      <c r="F1024" s="328"/>
      <c r="G1024" s="328"/>
      <c r="M1024" s="328"/>
    </row>
    <row r="1025" spans="5:13" s="243" customFormat="1">
      <c r="E1025" s="328"/>
      <c r="F1025" s="328"/>
      <c r="G1025" s="328"/>
      <c r="M1025" s="328"/>
    </row>
    <row r="1026" spans="5:13" s="243" customFormat="1">
      <c r="E1026" s="328"/>
      <c r="F1026" s="328"/>
      <c r="G1026" s="328"/>
      <c r="M1026" s="328"/>
    </row>
    <row r="1027" spans="5:13" s="243" customFormat="1">
      <c r="E1027" s="328"/>
      <c r="F1027" s="328"/>
      <c r="G1027" s="328"/>
      <c r="M1027" s="328"/>
    </row>
    <row r="1028" spans="5:13" s="243" customFormat="1">
      <c r="E1028" s="328"/>
      <c r="F1028" s="328"/>
      <c r="G1028" s="328"/>
      <c r="M1028" s="328"/>
    </row>
    <row r="1029" spans="5:13" s="243" customFormat="1">
      <c r="E1029" s="328"/>
      <c r="F1029" s="328"/>
      <c r="G1029" s="328"/>
      <c r="M1029" s="328"/>
    </row>
    <row r="1030" spans="5:13" s="243" customFormat="1">
      <c r="E1030" s="328"/>
      <c r="F1030" s="328"/>
      <c r="G1030" s="328"/>
      <c r="M1030" s="328"/>
    </row>
    <row r="1031" spans="5:13" s="243" customFormat="1">
      <c r="E1031" s="328"/>
      <c r="F1031" s="328"/>
      <c r="G1031" s="328"/>
      <c r="M1031" s="328"/>
    </row>
    <row r="1032" spans="5:13" s="243" customFormat="1">
      <c r="E1032" s="328"/>
      <c r="F1032" s="328"/>
      <c r="G1032" s="328"/>
      <c r="M1032" s="328"/>
    </row>
    <row r="1033" spans="5:13" s="243" customFormat="1">
      <c r="E1033" s="328"/>
      <c r="F1033" s="328"/>
      <c r="G1033" s="328"/>
      <c r="M1033" s="328"/>
    </row>
    <row r="1034" spans="5:13" s="243" customFormat="1">
      <c r="E1034" s="328"/>
      <c r="F1034" s="328"/>
      <c r="G1034" s="328"/>
      <c r="M1034" s="328"/>
    </row>
    <row r="1035" spans="5:13" s="243" customFormat="1">
      <c r="E1035" s="328"/>
      <c r="F1035" s="328"/>
      <c r="G1035" s="328"/>
      <c r="M1035" s="328"/>
    </row>
    <row r="1036" spans="5:13" s="243" customFormat="1">
      <c r="E1036" s="328"/>
      <c r="F1036" s="328"/>
      <c r="G1036" s="328"/>
      <c r="M1036" s="328"/>
    </row>
    <row r="1037" spans="5:13" s="243" customFormat="1">
      <c r="E1037" s="328"/>
      <c r="F1037" s="328"/>
      <c r="G1037" s="328"/>
      <c r="M1037" s="328"/>
    </row>
    <row r="1038" spans="5:13" s="243" customFormat="1">
      <c r="E1038" s="328"/>
      <c r="F1038" s="328"/>
      <c r="G1038" s="328"/>
      <c r="M1038" s="328"/>
    </row>
    <row r="1039" spans="5:13" s="243" customFormat="1">
      <c r="E1039" s="328"/>
      <c r="F1039" s="328"/>
      <c r="G1039" s="328"/>
      <c r="M1039" s="328"/>
    </row>
    <row r="1040" spans="5:13" s="243" customFormat="1">
      <c r="E1040" s="328"/>
      <c r="F1040" s="328"/>
      <c r="G1040" s="328"/>
      <c r="M1040" s="328"/>
    </row>
    <row r="1041" spans="5:13" s="243" customFormat="1">
      <c r="E1041" s="328"/>
      <c r="F1041" s="328"/>
      <c r="G1041" s="328"/>
      <c r="M1041" s="328"/>
    </row>
    <row r="1042" spans="5:13" s="243" customFormat="1">
      <c r="E1042" s="328"/>
      <c r="F1042" s="328"/>
      <c r="G1042" s="328"/>
      <c r="M1042" s="328"/>
    </row>
    <row r="1043" spans="5:13" s="243" customFormat="1">
      <c r="E1043" s="328"/>
      <c r="F1043" s="328"/>
      <c r="G1043" s="328"/>
      <c r="M1043" s="328"/>
    </row>
    <row r="1044" spans="5:13" s="243" customFormat="1">
      <c r="E1044" s="328"/>
      <c r="F1044" s="328"/>
      <c r="G1044" s="328"/>
      <c r="M1044" s="328"/>
    </row>
    <row r="1045" spans="5:13" s="243" customFormat="1">
      <c r="E1045" s="328"/>
      <c r="F1045" s="328"/>
      <c r="G1045" s="328"/>
      <c r="M1045" s="328"/>
    </row>
    <row r="1046" spans="5:13" s="243" customFormat="1">
      <c r="E1046" s="328"/>
      <c r="F1046" s="328"/>
      <c r="G1046" s="328"/>
      <c r="M1046" s="328"/>
    </row>
    <row r="1047" spans="5:13" s="243" customFormat="1">
      <c r="E1047" s="328"/>
      <c r="F1047" s="328"/>
      <c r="G1047" s="328"/>
      <c r="M1047" s="328"/>
    </row>
    <row r="1048" spans="5:13" s="243" customFormat="1">
      <c r="E1048" s="328"/>
      <c r="F1048" s="328"/>
      <c r="G1048" s="328"/>
      <c r="M1048" s="328"/>
    </row>
    <row r="1049" spans="5:13" s="243" customFormat="1">
      <c r="E1049" s="328"/>
      <c r="F1049" s="328"/>
      <c r="G1049" s="328"/>
      <c r="M1049" s="328"/>
    </row>
    <row r="1050" spans="5:13" s="243" customFormat="1">
      <c r="E1050" s="328"/>
      <c r="F1050" s="328"/>
      <c r="G1050" s="328"/>
      <c r="M1050" s="328"/>
    </row>
    <row r="1051" spans="5:13" s="243" customFormat="1">
      <c r="E1051" s="328"/>
      <c r="F1051" s="328"/>
      <c r="G1051" s="328"/>
      <c r="M1051" s="328"/>
    </row>
    <row r="1052" spans="5:13" s="243" customFormat="1">
      <c r="E1052" s="328"/>
      <c r="F1052" s="328"/>
      <c r="G1052" s="328"/>
      <c r="M1052" s="328"/>
    </row>
    <row r="1053" spans="5:13" s="243" customFormat="1">
      <c r="E1053" s="328"/>
      <c r="F1053" s="328"/>
      <c r="G1053" s="328"/>
      <c r="M1053" s="328"/>
    </row>
    <row r="1054" spans="5:13" s="243" customFormat="1">
      <c r="E1054" s="328"/>
      <c r="F1054" s="328"/>
      <c r="G1054" s="328"/>
      <c r="M1054" s="328"/>
    </row>
    <row r="1055" spans="5:13" s="243" customFormat="1">
      <c r="E1055" s="328"/>
      <c r="F1055" s="328"/>
      <c r="G1055" s="328"/>
      <c r="M1055" s="328"/>
    </row>
    <row r="1056" spans="5:13" s="243" customFormat="1">
      <c r="E1056" s="328"/>
      <c r="F1056" s="328"/>
      <c r="G1056" s="328"/>
      <c r="M1056" s="328"/>
    </row>
    <row r="1057" spans="5:13" s="243" customFormat="1">
      <c r="E1057" s="328"/>
      <c r="F1057" s="328"/>
      <c r="G1057" s="328"/>
      <c r="M1057" s="328"/>
    </row>
    <row r="1058" spans="5:13" s="243" customFormat="1">
      <c r="E1058" s="328"/>
      <c r="F1058" s="328"/>
      <c r="G1058" s="328"/>
      <c r="M1058" s="328"/>
    </row>
    <row r="1059" spans="5:13" s="243" customFormat="1">
      <c r="E1059" s="328"/>
      <c r="F1059" s="328"/>
      <c r="G1059" s="328"/>
      <c r="M1059" s="328"/>
    </row>
    <row r="1060" spans="5:13" s="243" customFormat="1">
      <c r="E1060" s="328"/>
      <c r="F1060" s="328"/>
      <c r="G1060" s="328"/>
      <c r="M1060" s="328"/>
    </row>
    <row r="1061" spans="5:13" s="243" customFormat="1">
      <c r="E1061" s="328"/>
      <c r="F1061" s="328"/>
      <c r="G1061" s="328"/>
      <c r="M1061" s="328"/>
    </row>
    <row r="1062" spans="5:13" s="243" customFormat="1">
      <c r="E1062" s="328"/>
      <c r="F1062" s="328"/>
      <c r="G1062" s="328"/>
      <c r="M1062" s="328"/>
    </row>
    <row r="1063" spans="5:13" s="243" customFormat="1">
      <c r="E1063" s="328"/>
      <c r="F1063" s="328"/>
      <c r="G1063" s="328"/>
      <c r="M1063" s="328"/>
    </row>
    <row r="1064" spans="5:13" s="243" customFormat="1">
      <c r="E1064" s="328"/>
      <c r="F1064" s="328"/>
      <c r="G1064" s="328"/>
      <c r="M1064" s="328"/>
    </row>
    <row r="1065" spans="5:13" s="243" customFormat="1">
      <c r="E1065" s="328"/>
      <c r="F1065" s="328"/>
      <c r="G1065" s="328"/>
      <c r="M1065" s="328"/>
    </row>
    <row r="1066" spans="5:13" s="243" customFormat="1">
      <c r="E1066" s="328"/>
      <c r="F1066" s="328"/>
      <c r="G1066" s="328"/>
      <c r="M1066" s="328"/>
    </row>
    <row r="1067" spans="5:13" s="243" customFormat="1">
      <c r="E1067" s="328"/>
      <c r="F1067" s="328"/>
      <c r="G1067" s="328"/>
      <c r="M1067" s="328"/>
    </row>
    <row r="1068" spans="5:13" s="243" customFormat="1">
      <c r="E1068" s="328"/>
      <c r="F1068" s="328"/>
      <c r="G1068" s="328"/>
      <c r="M1068" s="328"/>
    </row>
    <row r="1069" spans="5:13" s="243" customFormat="1">
      <c r="E1069" s="328"/>
      <c r="F1069" s="328"/>
      <c r="G1069" s="328"/>
      <c r="M1069" s="328"/>
    </row>
    <row r="1070" spans="5:13" s="243" customFormat="1">
      <c r="E1070" s="328"/>
      <c r="F1070" s="328"/>
      <c r="G1070" s="328"/>
      <c r="M1070" s="328"/>
    </row>
    <row r="1071" spans="5:13" s="243" customFormat="1">
      <c r="E1071" s="328"/>
      <c r="F1071" s="328"/>
      <c r="G1071" s="328"/>
      <c r="M1071" s="328"/>
    </row>
    <row r="1072" spans="5:13" s="243" customFormat="1">
      <c r="E1072" s="328"/>
      <c r="F1072" s="328"/>
      <c r="G1072" s="328"/>
      <c r="M1072" s="328"/>
    </row>
    <row r="1073" spans="5:13" s="243" customFormat="1">
      <c r="E1073" s="328"/>
      <c r="F1073" s="328"/>
      <c r="G1073" s="328"/>
      <c r="M1073" s="328"/>
    </row>
    <row r="1074" spans="5:13" s="243" customFormat="1">
      <c r="E1074" s="328"/>
      <c r="F1074" s="328"/>
      <c r="G1074" s="328"/>
      <c r="M1074" s="328"/>
    </row>
    <row r="1075" spans="5:13" s="243" customFormat="1">
      <c r="E1075" s="328"/>
      <c r="F1075" s="328"/>
      <c r="G1075" s="328"/>
      <c r="M1075" s="328"/>
    </row>
    <row r="1076" spans="5:13" s="243" customFormat="1">
      <c r="E1076" s="328"/>
      <c r="F1076" s="328"/>
      <c r="G1076" s="328"/>
      <c r="M1076" s="328"/>
    </row>
    <row r="1077" spans="5:13" s="243" customFormat="1">
      <c r="E1077" s="328"/>
      <c r="F1077" s="328"/>
      <c r="G1077" s="328"/>
      <c r="M1077" s="328"/>
    </row>
    <row r="1078" spans="5:13" s="243" customFormat="1">
      <c r="E1078" s="328"/>
      <c r="F1078" s="328"/>
      <c r="G1078" s="328"/>
      <c r="M1078" s="328"/>
    </row>
    <row r="1079" spans="5:13" s="243" customFormat="1">
      <c r="E1079" s="328"/>
      <c r="F1079" s="328"/>
      <c r="G1079" s="328"/>
      <c r="M1079" s="328"/>
    </row>
    <row r="1080" spans="5:13" s="243" customFormat="1">
      <c r="E1080" s="328"/>
      <c r="F1080" s="328"/>
      <c r="G1080" s="328"/>
      <c r="M1080" s="328"/>
    </row>
    <row r="1081" spans="5:13" s="243" customFormat="1">
      <c r="E1081" s="328"/>
      <c r="F1081" s="328"/>
      <c r="G1081" s="328"/>
      <c r="M1081" s="328"/>
    </row>
    <row r="1082" spans="5:13" s="243" customFormat="1">
      <c r="E1082" s="328"/>
      <c r="F1082" s="328"/>
      <c r="G1082" s="328"/>
      <c r="M1082" s="328"/>
    </row>
    <row r="1083" spans="5:13" s="243" customFormat="1">
      <c r="E1083" s="328"/>
      <c r="F1083" s="328"/>
      <c r="G1083" s="328"/>
      <c r="M1083" s="328"/>
    </row>
    <row r="1084" spans="5:13" s="243" customFormat="1">
      <c r="E1084" s="328"/>
      <c r="F1084" s="328"/>
      <c r="G1084" s="328"/>
      <c r="M1084" s="328"/>
    </row>
    <row r="1085" spans="5:13" s="243" customFormat="1">
      <c r="E1085" s="328"/>
      <c r="F1085" s="328"/>
      <c r="G1085" s="328"/>
      <c r="M1085" s="328"/>
    </row>
    <row r="1086" spans="5:13" s="243" customFormat="1">
      <c r="E1086" s="328"/>
      <c r="F1086" s="328"/>
      <c r="G1086" s="328"/>
      <c r="M1086" s="328"/>
    </row>
    <row r="1087" spans="5:13" s="243" customFormat="1">
      <c r="E1087" s="328"/>
      <c r="F1087" s="328"/>
      <c r="G1087" s="328"/>
      <c r="M1087" s="328"/>
    </row>
    <row r="1088" spans="5:13" s="243" customFormat="1">
      <c r="E1088" s="328"/>
      <c r="F1088" s="328"/>
      <c r="G1088" s="328"/>
      <c r="M1088" s="328"/>
    </row>
    <row r="1089" spans="5:13" s="243" customFormat="1">
      <c r="E1089" s="328"/>
      <c r="F1089" s="328"/>
      <c r="G1089" s="328"/>
      <c r="M1089" s="328"/>
    </row>
    <row r="1090" spans="5:13" s="243" customFormat="1">
      <c r="E1090" s="328"/>
      <c r="F1090" s="328"/>
      <c r="G1090" s="328"/>
      <c r="M1090" s="328"/>
    </row>
    <row r="1091" spans="5:13" s="243" customFormat="1">
      <c r="E1091" s="328"/>
      <c r="F1091" s="328"/>
      <c r="G1091" s="328"/>
      <c r="M1091" s="328"/>
    </row>
    <row r="1092" spans="5:13" s="243" customFormat="1">
      <c r="E1092" s="328"/>
      <c r="F1092" s="328"/>
      <c r="G1092" s="328"/>
      <c r="M1092" s="328"/>
    </row>
    <row r="1093" spans="5:13" s="243" customFormat="1">
      <c r="E1093" s="328"/>
      <c r="F1093" s="328"/>
      <c r="G1093" s="328"/>
      <c r="M1093" s="328"/>
    </row>
    <row r="1094" spans="5:13" s="243" customFormat="1">
      <c r="E1094" s="328"/>
      <c r="F1094" s="328"/>
      <c r="G1094" s="328"/>
      <c r="M1094" s="328"/>
    </row>
    <row r="1095" spans="5:13" s="243" customFormat="1">
      <c r="E1095" s="328"/>
      <c r="F1095" s="328"/>
      <c r="G1095" s="328"/>
      <c r="M1095" s="328"/>
    </row>
    <row r="1096" spans="5:13" s="243" customFormat="1">
      <c r="E1096" s="328"/>
      <c r="F1096" s="328"/>
      <c r="G1096" s="328"/>
      <c r="M1096" s="328"/>
    </row>
    <row r="1097" spans="5:13" s="243" customFormat="1">
      <c r="E1097" s="328"/>
      <c r="F1097" s="328"/>
      <c r="G1097" s="328"/>
      <c r="M1097" s="328"/>
    </row>
    <row r="1098" spans="5:13" s="243" customFormat="1">
      <c r="E1098" s="328"/>
      <c r="F1098" s="328"/>
      <c r="G1098" s="328"/>
      <c r="M1098" s="328"/>
    </row>
    <row r="1099" spans="5:13" s="243" customFormat="1">
      <c r="E1099" s="328"/>
      <c r="F1099" s="328"/>
      <c r="G1099" s="328"/>
      <c r="M1099" s="328"/>
    </row>
    <row r="1100" spans="5:13" s="243" customFormat="1">
      <c r="E1100" s="328"/>
      <c r="F1100" s="328"/>
      <c r="G1100" s="328"/>
      <c r="M1100" s="328"/>
    </row>
    <row r="1101" spans="5:13" s="243" customFormat="1">
      <c r="E1101" s="328"/>
      <c r="F1101" s="328"/>
      <c r="G1101" s="328"/>
      <c r="M1101" s="328"/>
    </row>
    <row r="1102" spans="5:13" s="243" customFormat="1">
      <c r="E1102" s="328"/>
      <c r="F1102" s="328"/>
      <c r="G1102" s="328"/>
      <c r="M1102" s="328"/>
    </row>
    <row r="1103" spans="5:13" s="243" customFormat="1">
      <c r="E1103" s="328"/>
      <c r="F1103" s="328"/>
      <c r="G1103" s="328"/>
      <c r="M1103" s="328"/>
    </row>
    <row r="1104" spans="5:13" s="243" customFormat="1">
      <c r="E1104" s="328"/>
      <c r="F1104" s="328"/>
      <c r="G1104" s="328"/>
      <c r="M1104" s="328"/>
    </row>
    <row r="1105" spans="5:13" s="243" customFormat="1">
      <c r="E1105" s="328"/>
      <c r="F1105" s="328"/>
      <c r="G1105" s="328"/>
      <c r="M1105" s="328"/>
    </row>
    <row r="1106" spans="5:13" s="243" customFormat="1">
      <c r="E1106" s="328"/>
      <c r="F1106" s="328"/>
      <c r="G1106" s="328"/>
      <c r="M1106" s="328"/>
    </row>
    <row r="1107" spans="5:13" s="243" customFormat="1">
      <c r="E1107" s="328"/>
      <c r="F1107" s="328"/>
      <c r="G1107" s="328"/>
      <c r="M1107" s="328"/>
    </row>
    <row r="1108" spans="5:13" s="243" customFormat="1">
      <c r="E1108" s="328"/>
      <c r="F1108" s="328"/>
      <c r="G1108" s="328"/>
      <c r="M1108" s="328"/>
    </row>
    <row r="1109" spans="5:13" s="243" customFormat="1">
      <c r="E1109" s="328"/>
      <c r="F1109" s="328"/>
      <c r="G1109" s="328"/>
      <c r="M1109" s="328"/>
    </row>
    <row r="1110" spans="5:13" s="243" customFormat="1">
      <c r="E1110" s="328"/>
      <c r="F1110" s="328"/>
      <c r="G1110" s="328"/>
      <c r="M1110" s="328"/>
    </row>
    <row r="1111" spans="5:13" s="243" customFormat="1">
      <c r="E1111" s="328"/>
      <c r="F1111" s="328"/>
      <c r="G1111" s="328"/>
      <c r="M1111" s="328"/>
    </row>
    <row r="1112" spans="5:13" s="243" customFormat="1">
      <c r="E1112" s="328"/>
      <c r="F1112" s="328"/>
      <c r="G1112" s="328"/>
      <c r="M1112" s="328"/>
    </row>
    <row r="1113" spans="5:13" s="243" customFormat="1">
      <c r="E1113" s="328"/>
      <c r="F1113" s="328"/>
      <c r="G1113" s="328"/>
      <c r="M1113" s="328"/>
    </row>
    <row r="1114" spans="5:13" s="243" customFormat="1">
      <c r="E1114" s="328"/>
      <c r="F1114" s="328"/>
      <c r="G1114" s="328"/>
      <c r="M1114" s="328"/>
    </row>
    <row r="1115" spans="5:13" s="243" customFormat="1">
      <c r="E1115" s="328"/>
      <c r="F1115" s="328"/>
      <c r="G1115" s="328"/>
      <c r="M1115" s="328"/>
    </row>
    <row r="1116" spans="5:13" s="243" customFormat="1">
      <c r="E1116" s="328"/>
      <c r="F1116" s="328"/>
      <c r="G1116" s="328"/>
      <c r="M1116" s="328"/>
    </row>
    <row r="1117" spans="5:13" s="243" customFormat="1">
      <c r="E1117" s="328"/>
      <c r="F1117" s="328"/>
      <c r="G1117" s="328"/>
      <c r="M1117" s="328"/>
    </row>
    <row r="1118" spans="5:13" s="243" customFormat="1">
      <c r="E1118" s="328"/>
      <c r="F1118" s="328"/>
      <c r="G1118" s="328"/>
      <c r="M1118" s="328"/>
    </row>
    <row r="1119" spans="5:13" s="243" customFormat="1">
      <c r="E1119" s="328"/>
      <c r="F1119" s="328"/>
      <c r="G1119" s="328"/>
      <c r="M1119" s="328"/>
    </row>
    <row r="1120" spans="5:13" s="243" customFormat="1">
      <c r="E1120" s="328"/>
      <c r="F1120" s="328"/>
      <c r="G1120" s="328"/>
      <c r="M1120" s="328"/>
    </row>
    <row r="1121" spans="5:13" s="243" customFormat="1">
      <c r="E1121" s="328"/>
      <c r="F1121" s="328"/>
      <c r="G1121" s="328"/>
      <c r="M1121" s="328"/>
    </row>
    <row r="1122" spans="5:13" s="243" customFormat="1">
      <c r="E1122" s="328"/>
      <c r="F1122" s="328"/>
      <c r="G1122" s="328"/>
      <c r="M1122" s="328"/>
    </row>
    <row r="1123" spans="5:13" s="243" customFormat="1">
      <c r="E1123" s="328"/>
      <c r="F1123" s="328"/>
      <c r="G1123" s="328"/>
      <c r="M1123" s="328"/>
    </row>
    <row r="1124" spans="5:13" s="243" customFormat="1">
      <c r="E1124" s="328"/>
      <c r="F1124" s="328"/>
      <c r="G1124" s="328"/>
      <c r="M1124" s="328"/>
    </row>
    <row r="1125" spans="5:13" s="243" customFormat="1">
      <c r="E1125" s="328"/>
      <c r="F1125" s="328"/>
      <c r="G1125" s="328"/>
      <c r="M1125" s="328"/>
    </row>
    <row r="1126" spans="5:13" s="243" customFormat="1">
      <c r="E1126" s="328"/>
      <c r="F1126" s="328"/>
      <c r="G1126" s="328"/>
      <c r="M1126" s="328"/>
    </row>
    <row r="1127" spans="5:13" s="243" customFormat="1">
      <c r="E1127" s="328"/>
      <c r="F1127" s="328"/>
      <c r="G1127" s="328"/>
      <c r="M1127" s="328"/>
    </row>
    <row r="1128" spans="5:13" s="243" customFormat="1">
      <c r="E1128" s="328"/>
      <c r="F1128" s="328"/>
      <c r="G1128" s="328"/>
      <c r="M1128" s="328"/>
    </row>
    <row r="1129" spans="5:13" s="243" customFormat="1">
      <c r="E1129" s="328"/>
      <c r="F1129" s="328"/>
      <c r="G1129" s="328"/>
      <c r="M1129" s="328"/>
    </row>
    <row r="1130" spans="5:13" s="243" customFormat="1">
      <c r="E1130" s="328"/>
      <c r="F1130" s="328"/>
      <c r="G1130" s="328"/>
      <c r="M1130" s="328"/>
    </row>
    <row r="1131" spans="5:13" s="243" customFormat="1">
      <c r="E1131" s="328"/>
      <c r="F1131" s="328"/>
      <c r="G1131" s="328"/>
      <c r="M1131" s="328"/>
    </row>
    <row r="1132" spans="5:13" s="243" customFormat="1">
      <c r="E1132" s="328"/>
      <c r="F1132" s="328"/>
      <c r="G1132" s="328"/>
      <c r="M1132" s="328"/>
    </row>
    <row r="1133" spans="5:13" s="243" customFormat="1">
      <c r="E1133" s="328"/>
      <c r="F1133" s="328"/>
      <c r="G1133" s="328"/>
      <c r="M1133" s="328"/>
    </row>
    <row r="1134" spans="5:13" s="243" customFormat="1">
      <c r="E1134" s="328"/>
      <c r="F1134" s="328"/>
      <c r="G1134" s="328"/>
      <c r="M1134" s="328"/>
    </row>
    <row r="1135" spans="5:13" s="243" customFormat="1">
      <c r="E1135" s="328"/>
      <c r="F1135" s="328"/>
      <c r="G1135" s="328"/>
      <c r="M1135" s="328"/>
    </row>
    <row r="1136" spans="5:13" s="243" customFormat="1">
      <c r="E1136" s="328"/>
      <c r="F1136" s="328"/>
      <c r="G1136" s="328"/>
      <c r="M1136" s="328"/>
    </row>
    <row r="1137" spans="5:13" s="243" customFormat="1">
      <c r="E1137" s="328"/>
      <c r="F1137" s="328"/>
      <c r="G1137" s="328"/>
      <c r="M1137" s="328"/>
    </row>
    <row r="1138" spans="5:13" s="243" customFormat="1">
      <c r="E1138" s="328"/>
      <c r="F1138" s="328"/>
      <c r="G1138" s="328"/>
      <c r="M1138" s="328"/>
    </row>
    <row r="1139" spans="5:13" s="243" customFormat="1">
      <c r="E1139" s="328"/>
      <c r="F1139" s="328"/>
      <c r="G1139" s="328"/>
      <c r="M1139" s="328"/>
    </row>
    <row r="1140" spans="5:13" s="243" customFormat="1">
      <c r="E1140" s="328"/>
      <c r="F1140" s="328"/>
      <c r="G1140" s="328"/>
      <c r="M1140" s="328"/>
    </row>
    <row r="1141" spans="5:13" s="243" customFormat="1">
      <c r="E1141" s="328"/>
      <c r="F1141" s="328"/>
      <c r="G1141" s="328"/>
      <c r="M1141" s="328"/>
    </row>
    <row r="1142" spans="5:13" s="243" customFormat="1">
      <c r="E1142" s="328"/>
      <c r="F1142" s="328"/>
      <c r="G1142" s="328"/>
      <c r="M1142" s="328"/>
    </row>
    <row r="1143" spans="5:13" s="243" customFormat="1">
      <c r="E1143" s="328"/>
      <c r="F1143" s="328"/>
      <c r="G1143" s="328"/>
      <c r="M1143" s="328"/>
    </row>
    <row r="1144" spans="5:13" s="243" customFormat="1">
      <c r="E1144" s="328"/>
      <c r="F1144" s="328"/>
      <c r="G1144" s="328"/>
      <c r="M1144" s="328"/>
    </row>
    <row r="1145" spans="5:13" s="243" customFormat="1">
      <c r="E1145" s="328"/>
      <c r="F1145" s="328"/>
      <c r="G1145" s="328"/>
      <c r="M1145" s="328"/>
    </row>
    <row r="1146" spans="5:13" s="243" customFormat="1">
      <c r="E1146" s="328"/>
      <c r="F1146" s="328"/>
      <c r="G1146" s="328"/>
      <c r="M1146" s="328"/>
    </row>
    <row r="1147" spans="5:13" s="243" customFormat="1">
      <c r="E1147" s="328"/>
      <c r="F1147" s="328"/>
      <c r="G1147" s="328"/>
      <c r="M1147" s="328"/>
    </row>
    <row r="1148" spans="5:13" s="243" customFormat="1">
      <c r="E1148" s="328"/>
      <c r="F1148" s="328"/>
      <c r="G1148" s="328"/>
      <c r="M1148" s="328"/>
    </row>
    <row r="1149" spans="5:13" s="243" customFormat="1">
      <c r="E1149" s="328"/>
      <c r="F1149" s="328"/>
      <c r="G1149" s="328"/>
      <c r="M1149" s="328"/>
    </row>
    <row r="1150" spans="5:13" s="243" customFormat="1">
      <c r="E1150" s="328"/>
      <c r="F1150" s="328"/>
      <c r="G1150" s="328"/>
      <c r="M1150" s="328"/>
    </row>
    <row r="1151" spans="5:13" s="243" customFormat="1">
      <c r="E1151" s="328"/>
      <c r="F1151" s="328"/>
      <c r="G1151" s="328"/>
      <c r="M1151" s="328"/>
    </row>
    <row r="1152" spans="5:13" s="243" customFormat="1">
      <c r="E1152" s="328"/>
      <c r="F1152" s="328"/>
      <c r="G1152" s="328"/>
      <c r="M1152" s="328"/>
    </row>
    <row r="1153" spans="5:13" s="243" customFormat="1">
      <c r="E1153" s="328"/>
      <c r="F1153" s="328"/>
      <c r="G1153" s="328"/>
      <c r="M1153" s="328"/>
    </row>
    <row r="1154" spans="5:13" s="243" customFormat="1">
      <c r="E1154" s="328"/>
      <c r="F1154" s="328"/>
      <c r="G1154" s="328"/>
      <c r="M1154" s="328"/>
    </row>
    <row r="1155" spans="5:13" s="243" customFormat="1">
      <c r="E1155" s="328"/>
      <c r="F1155" s="328"/>
      <c r="G1155" s="328"/>
      <c r="M1155" s="328"/>
    </row>
    <row r="1156" spans="5:13" s="243" customFormat="1">
      <c r="E1156" s="328"/>
      <c r="F1156" s="328"/>
      <c r="G1156" s="328"/>
      <c r="M1156" s="328"/>
    </row>
    <row r="1157" spans="5:13" s="243" customFormat="1">
      <c r="E1157" s="328"/>
      <c r="F1157" s="328"/>
      <c r="G1157" s="328"/>
      <c r="M1157" s="328"/>
    </row>
    <row r="1158" spans="5:13" s="243" customFormat="1">
      <c r="E1158" s="328"/>
      <c r="F1158" s="328"/>
      <c r="G1158" s="328"/>
      <c r="M1158" s="328"/>
    </row>
    <row r="1159" spans="5:13" s="243" customFormat="1">
      <c r="E1159" s="328"/>
      <c r="F1159" s="328"/>
      <c r="G1159" s="328"/>
      <c r="M1159" s="328"/>
    </row>
    <row r="1160" spans="5:13" s="243" customFormat="1">
      <c r="E1160" s="328"/>
      <c r="F1160" s="328"/>
      <c r="G1160" s="328"/>
      <c r="M1160" s="328"/>
    </row>
    <row r="1161" spans="5:13" s="243" customFormat="1">
      <c r="E1161" s="328"/>
      <c r="F1161" s="328"/>
      <c r="G1161" s="328"/>
      <c r="M1161" s="328"/>
    </row>
    <row r="1162" spans="5:13" s="243" customFormat="1">
      <c r="E1162" s="328"/>
      <c r="F1162" s="328"/>
      <c r="G1162" s="328"/>
      <c r="M1162" s="328"/>
    </row>
    <row r="1163" spans="5:13" s="243" customFormat="1">
      <c r="E1163" s="328"/>
      <c r="F1163" s="328"/>
      <c r="G1163" s="328"/>
      <c r="M1163" s="328"/>
    </row>
    <row r="1164" spans="5:13" s="243" customFormat="1">
      <c r="E1164" s="328"/>
      <c r="F1164" s="328"/>
      <c r="G1164" s="328"/>
      <c r="M1164" s="328"/>
    </row>
    <row r="1165" spans="5:13" s="243" customFormat="1">
      <c r="E1165" s="328"/>
      <c r="F1165" s="328"/>
      <c r="G1165" s="328"/>
      <c r="M1165" s="328"/>
    </row>
    <row r="1166" spans="5:13" s="243" customFormat="1">
      <c r="E1166" s="328"/>
      <c r="F1166" s="328"/>
      <c r="G1166" s="328"/>
      <c r="M1166" s="328"/>
    </row>
    <row r="1167" spans="5:13" s="243" customFormat="1">
      <c r="E1167" s="328"/>
      <c r="F1167" s="328"/>
      <c r="G1167" s="328"/>
      <c r="M1167" s="328"/>
    </row>
    <row r="1168" spans="5:13" s="243" customFormat="1">
      <c r="E1168" s="328"/>
      <c r="F1168" s="328"/>
      <c r="G1168" s="328"/>
      <c r="M1168" s="328"/>
    </row>
    <row r="1169" spans="5:13" s="243" customFormat="1">
      <c r="E1169" s="328"/>
      <c r="F1169" s="328"/>
      <c r="G1169" s="328"/>
      <c r="M1169" s="328"/>
    </row>
    <row r="1170" spans="5:13" s="243" customFormat="1">
      <c r="E1170" s="328"/>
      <c r="F1170" s="328"/>
      <c r="G1170" s="328"/>
      <c r="M1170" s="328"/>
    </row>
    <row r="1171" spans="5:13" s="243" customFormat="1">
      <c r="E1171" s="328"/>
      <c r="F1171" s="328"/>
      <c r="G1171" s="328"/>
      <c r="M1171" s="328"/>
    </row>
    <row r="1172" spans="5:13" s="243" customFormat="1">
      <c r="E1172" s="328"/>
      <c r="F1172" s="328"/>
      <c r="G1172" s="328"/>
      <c r="M1172" s="328"/>
    </row>
    <row r="1173" spans="5:13" s="243" customFormat="1">
      <c r="E1173" s="328"/>
      <c r="F1173" s="328"/>
      <c r="G1173" s="328"/>
      <c r="M1173" s="328"/>
    </row>
    <row r="1174" spans="5:13" s="243" customFormat="1">
      <c r="E1174" s="328"/>
      <c r="F1174" s="328"/>
      <c r="G1174" s="328"/>
      <c r="M1174" s="328"/>
    </row>
    <row r="1175" spans="5:13" s="243" customFormat="1">
      <c r="E1175" s="328"/>
      <c r="F1175" s="328"/>
      <c r="G1175" s="328"/>
      <c r="M1175" s="328"/>
    </row>
    <row r="1176" spans="5:13" s="243" customFormat="1">
      <c r="E1176" s="328"/>
      <c r="F1176" s="328"/>
      <c r="G1176" s="328"/>
      <c r="M1176" s="328"/>
    </row>
    <row r="1177" spans="5:13" s="243" customFormat="1">
      <c r="E1177" s="328"/>
      <c r="F1177" s="328"/>
      <c r="G1177" s="328"/>
      <c r="M1177" s="328"/>
    </row>
    <row r="1178" spans="5:13" s="243" customFormat="1">
      <c r="E1178" s="328"/>
      <c r="F1178" s="328"/>
      <c r="G1178" s="328"/>
      <c r="M1178" s="328"/>
    </row>
    <row r="1179" spans="5:13" s="243" customFormat="1">
      <c r="E1179" s="328"/>
      <c r="F1179" s="328"/>
      <c r="G1179" s="328"/>
      <c r="M1179" s="328"/>
    </row>
    <row r="1180" spans="5:13" s="243" customFormat="1">
      <c r="E1180" s="328"/>
      <c r="F1180" s="328"/>
      <c r="G1180" s="328"/>
      <c r="M1180" s="328"/>
    </row>
    <row r="1181" spans="5:13" s="243" customFormat="1">
      <c r="E1181" s="328"/>
      <c r="F1181" s="328"/>
      <c r="G1181" s="328"/>
      <c r="M1181" s="328"/>
    </row>
    <row r="1182" spans="5:13" s="243" customFormat="1">
      <c r="E1182" s="328"/>
      <c r="F1182" s="328"/>
      <c r="G1182" s="328"/>
      <c r="M1182" s="328"/>
    </row>
    <row r="1183" spans="5:13" s="243" customFormat="1">
      <c r="E1183" s="328"/>
      <c r="F1183" s="328"/>
      <c r="G1183" s="328"/>
      <c r="M1183" s="328"/>
    </row>
    <row r="1184" spans="5:13" s="243" customFormat="1">
      <c r="E1184" s="328"/>
      <c r="F1184" s="328"/>
      <c r="G1184" s="328"/>
      <c r="M1184" s="328"/>
    </row>
    <row r="1185" spans="5:13" s="243" customFormat="1">
      <c r="E1185" s="328"/>
      <c r="F1185" s="328"/>
      <c r="G1185" s="328"/>
      <c r="M1185" s="328"/>
    </row>
    <row r="1186" spans="5:13" s="243" customFormat="1">
      <c r="E1186" s="328"/>
      <c r="F1186" s="328"/>
      <c r="G1186" s="328"/>
      <c r="M1186" s="328"/>
    </row>
    <row r="1187" spans="5:13" s="243" customFormat="1">
      <c r="E1187" s="328"/>
      <c r="F1187" s="328"/>
      <c r="G1187" s="328"/>
      <c r="M1187" s="328"/>
    </row>
    <row r="1188" spans="5:13" s="243" customFormat="1">
      <c r="E1188" s="328"/>
      <c r="F1188" s="328"/>
      <c r="G1188" s="328"/>
      <c r="M1188" s="328"/>
    </row>
    <row r="1189" spans="5:13" s="243" customFormat="1">
      <c r="E1189" s="328"/>
      <c r="F1189" s="328"/>
      <c r="G1189" s="328"/>
      <c r="M1189" s="328"/>
    </row>
    <row r="1190" spans="5:13" s="243" customFormat="1">
      <c r="E1190" s="328"/>
      <c r="F1190" s="328"/>
      <c r="G1190" s="328"/>
      <c r="M1190" s="328"/>
    </row>
    <row r="1191" spans="5:13" s="243" customFormat="1">
      <c r="E1191" s="328"/>
      <c r="F1191" s="328"/>
      <c r="G1191" s="328"/>
      <c r="M1191" s="328"/>
    </row>
    <row r="1192" spans="5:13" s="243" customFormat="1">
      <c r="E1192" s="328"/>
      <c r="F1192" s="328"/>
      <c r="G1192" s="328"/>
      <c r="M1192" s="328"/>
    </row>
    <row r="1193" spans="5:13" s="243" customFormat="1">
      <c r="E1193" s="328"/>
      <c r="F1193" s="328"/>
      <c r="G1193" s="328"/>
      <c r="M1193" s="328"/>
    </row>
    <row r="1194" spans="5:13" s="243" customFormat="1">
      <c r="E1194" s="328"/>
      <c r="F1194" s="328"/>
      <c r="G1194" s="328"/>
      <c r="M1194" s="328"/>
    </row>
    <row r="1195" spans="5:13" s="243" customFormat="1">
      <c r="E1195" s="328"/>
      <c r="F1195" s="328"/>
      <c r="G1195" s="328"/>
      <c r="M1195" s="328"/>
    </row>
    <row r="1196" spans="5:13" s="243" customFormat="1">
      <c r="E1196" s="328"/>
      <c r="F1196" s="328"/>
      <c r="G1196" s="328"/>
      <c r="M1196" s="328"/>
    </row>
    <row r="1197" spans="5:13" s="243" customFormat="1">
      <c r="E1197" s="328"/>
      <c r="F1197" s="328"/>
      <c r="G1197" s="328"/>
      <c r="M1197" s="328"/>
    </row>
    <row r="1198" spans="5:13" s="243" customFormat="1">
      <c r="E1198" s="328"/>
      <c r="F1198" s="328"/>
      <c r="G1198" s="328"/>
      <c r="M1198" s="328"/>
    </row>
    <row r="1199" spans="5:13" s="243" customFormat="1">
      <c r="E1199" s="328"/>
      <c r="F1199" s="328"/>
      <c r="G1199" s="328"/>
      <c r="M1199" s="328"/>
    </row>
    <row r="1200" spans="5:13" s="243" customFormat="1">
      <c r="E1200" s="328"/>
      <c r="F1200" s="328"/>
      <c r="G1200" s="328"/>
      <c r="M1200" s="328"/>
    </row>
    <row r="1201" spans="5:13" s="243" customFormat="1">
      <c r="E1201" s="328"/>
      <c r="F1201" s="328"/>
      <c r="G1201" s="328"/>
      <c r="M1201" s="328"/>
    </row>
    <row r="1202" spans="5:13" s="243" customFormat="1">
      <c r="E1202" s="328"/>
      <c r="F1202" s="328"/>
      <c r="G1202" s="328"/>
      <c r="M1202" s="328"/>
    </row>
    <row r="1203" spans="5:13" s="243" customFormat="1">
      <c r="E1203" s="328"/>
      <c r="F1203" s="328"/>
      <c r="G1203" s="328"/>
      <c r="M1203" s="328"/>
    </row>
    <row r="1204" spans="5:13" s="243" customFormat="1">
      <c r="E1204" s="328"/>
      <c r="F1204" s="328"/>
      <c r="G1204" s="328"/>
      <c r="M1204" s="328"/>
    </row>
    <row r="1205" spans="5:13" s="243" customFormat="1">
      <c r="E1205" s="328"/>
      <c r="F1205" s="328"/>
      <c r="G1205" s="328"/>
      <c r="M1205" s="328"/>
    </row>
    <row r="1206" spans="5:13" s="243" customFormat="1">
      <c r="E1206" s="328"/>
      <c r="F1206" s="328"/>
      <c r="G1206" s="328"/>
      <c r="M1206" s="328"/>
    </row>
    <row r="1207" spans="5:13" s="243" customFormat="1">
      <c r="E1207" s="328"/>
      <c r="F1207" s="328"/>
      <c r="G1207" s="328"/>
      <c r="M1207" s="328"/>
    </row>
    <row r="1208" spans="5:13" s="243" customFormat="1">
      <c r="E1208" s="328"/>
      <c r="F1208" s="328"/>
      <c r="G1208" s="328"/>
      <c r="M1208" s="328"/>
    </row>
    <row r="1209" spans="5:13" s="243" customFormat="1">
      <c r="E1209" s="328"/>
      <c r="F1209" s="328"/>
      <c r="G1209" s="328"/>
      <c r="M1209" s="328"/>
    </row>
    <row r="1210" spans="5:13" s="243" customFormat="1">
      <c r="E1210" s="328"/>
      <c r="F1210" s="328"/>
      <c r="G1210" s="328"/>
      <c r="M1210" s="328"/>
    </row>
    <row r="1211" spans="5:13" s="243" customFormat="1">
      <c r="E1211" s="328"/>
      <c r="F1211" s="328"/>
      <c r="G1211" s="328"/>
      <c r="M1211" s="328"/>
    </row>
    <row r="1212" spans="5:13" s="243" customFormat="1">
      <c r="E1212" s="328"/>
      <c r="F1212" s="328"/>
      <c r="G1212" s="328"/>
      <c r="M1212" s="328"/>
    </row>
    <row r="1213" spans="5:13" s="243" customFormat="1">
      <c r="E1213" s="328"/>
      <c r="F1213" s="328"/>
      <c r="G1213" s="328"/>
      <c r="M1213" s="328"/>
    </row>
    <row r="1214" spans="5:13" s="243" customFormat="1">
      <c r="E1214" s="328"/>
      <c r="F1214" s="328"/>
      <c r="G1214" s="328"/>
      <c r="M1214" s="328"/>
    </row>
    <row r="1215" spans="5:13" s="243" customFormat="1">
      <c r="E1215" s="328"/>
      <c r="F1215" s="328"/>
      <c r="G1215" s="328"/>
      <c r="M1215" s="328"/>
    </row>
    <row r="1216" spans="5:13" s="243" customFormat="1">
      <c r="E1216" s="328"/>
      <c r="F1216" s="328"/>
      <c r="G1216" s="328"/>
      <c r="M1216" s="328"/>
    </row>
    <row r="1217" spans="5:13" s="243" customFormat="1">
      <c r="E1217" s="328"/>
      <c r="F1217" s="328"/>
      <c r="G1217" s="328"/>
      <c r="M1217" s="328"/>
    </row>
    <row r="1218" spans="5:13" s="243" customFormat="1">
      <c r="E1218" s="328"/>
      <c r="F1218" s="328"/>
      <c r="G1218" s="328"/>
      <c r="M1218" s="328"/>
    </row>
    <row r="1219" spans="5:13" s="243" customFormat="1">
      <c r="E1219" s="328"/>
      <c r="F1219" s="328"/>
      <c r="G1219" s="328"/>
      <c r="M1219" s="328"/>
    </row>
    <row r="1220" spans="5:13" s="243" customFormat="1">
      <c r="E1220" s="328"/>
      <c r="F1220" s="328"/>
      <c r="G1220" s="328"/>
      <c r="M1220" s="328"/>
    </row>
    <row r="1221" spans="5:13" s="243" customFormat="1">
      <c r="E1221" s="328"/>
      <c r="F1221" s="328"/>
      <c r="G1221" s="328"/>
      <c r="M1221" s="328"/>
    </row>
    <row r="1222" spans="5:13" s="243" customFormat="1">
      <c r="E1222" s="328"/>
      <c r="F1222" s="328"/>
      <c r="G1222" s="328"/>
      <c r="M1222" s="328"/>
    </row>
    <row r="1223" spans="5:13" s="243" customFormat="1">
      <c r="E1223" s="328"/>
      <c r="F1223" s="328"/>
      <c r="G1223" s="328"/>
      <c r="M1223" s="328"/>
    </row>
    <row r="1224" spans="5:13" s="243" customFormat="1">
      <c r="E1224" s="328"/>
      <c r="F1224" s="328"/>
      <c r="G1224" s="328"/>
      <c r="M1224" s="328"/>
    </row>
    <row r="1225" spans="5:13" s="243" customFormat="1">
      <c r="E1225" s="328"/>
      <c r="F1225" s="328"/>
      <c r="G1225" s="328"/>
      <c r="M1225" s="328"/>
    </row>
    <row r="1226" spans="5:13" s="243" customFormat="1">
      <c r="E1226" s="328"/>
      <c r="F1226" s="328"/>
      <c r="G1226" s="328"/>
      <c r="M1226" s="328"/>
    </row>
    <row r="1227" spans="5:13" s="243" customFormat="1">
      <c r="E1227" s="328"/>
      <c r="F1227" s="328"/>
      <c r="G1227" s="328"/>
      <c r="M1227" s="328"/>
    </row>
    <row r="1228" spans="5:13" s="243" customFormat="1">
      <c r="E1228" s="328"/>
      <c r="F1228" s="328"/>
      <c r="G1228" s="328"/>
      <c r="M1228" s="328"/>
    </row>
    <row r="1229" spans="5:13" s="243" customFormat="1">
      <c r="E1229" s="328"/>
      <c r="F1229" s="328"/>
      <c r="G1229" s="328"/>
      <c r="M1229" s="328"/>
    </row>
    <row r="1230" spans="5:13" s="243" customFormat="1">
      <c r="E1230" s="328"/>
      <c r="F1230" s="328"/>
      <c r="G1230" s="328"/>
      <c r="M1230" s="328"/>
    </row>
    <row r="1231" spans="5:13" s="243" customFormat="1">
      <c r="E1231" s="328"/>
      <c r="F1231" s="328"/>
      <c r="G1231" s="328"/>
      <c r="M1231" s="328"/>
    </row>
    <row r="1232" spans="5:13" s="243" customFormat="1">
      <c r="E1232" s="328"/>
      <c r="F1232" s="328"/>
      <c r="G1232" s="328"/>
      <c r="M1232" s="328"/>
    </row>
    <row r="1233" spans="5:13" s="243" customFormat="1">
      <c r="E1233" s="328"/>
      <c r="F1233" s="328"/>
      <c r="G1233" s="328"/>
      <c r="M1233" s="328"/>
    </row>
    <row r="1234" spans="5:13" s="243" customFormat="1">
      <c r="E1234" s="328"/>
      <c r="F1234" s="328"/>
      <c r="G1234" s="328"/>
      <c r="M1234" s="328"/>
    </row>
    <row r="1235" spans="5:13" s="243" customFormat="1">
      <c r="E1235" s="328"/>
      <c r="F1235" s="328"/>
      <c r="G1235" s="328"/>
      <c r="M1235" s="328"/>
    </row>
    <row r="1236" spans="5:13" s="243" customFormat="1">
      <c r="E1236" s="328"/>
      <c r="F1236" s="328"/>
      <c r="G1236" s="328"/>
      <c r="M1236" s="328"/>
    </row>
    <row r="1237" spans="5:13" s="243" customFormat="1">
      <c r="E1237" s="328"/>
      <c r="F1237" s="328"/>
      <c r="G1237" s="328"/>
      <c r="M1237" s="328"/>
    </row>
    <row r="1238" spans="5:13" s="243" customFormat="1">
      <c r="E1238" s="328"/>
      <c r="F1238" s="328"/>
      <c r="G1238" s="328"/>
      <c r="M1238" s="328"/>
    </row>
    <row r="1239" spans="5:13" s="243" customFormat="1">
      <c r="E1239" s="328"/>
      <c r="F1239" s="328"/>
      <c r="G1239" s="328"/>
      <c r="M1239" s="328"/>
    </row>
    <row r="1240" spans="5:13" s="243" customFormat="1">
      <c r="E1240" s="328"/>
      <c r="F1240" s="328"/>
      <c r="G1240" s="328"/>
      <c r="M1240" s="328"/>
    </row>
    <row r="1241" spans="5:13" s="243" customFormat="1">
      <c r="E1241" s="328"/>
      <c r="F1241" s="328"/>
      <c r="G1241" s="328"/>
      <c r="M1241" s="328"/>
    </row>
    <row r="1242" spans="5:13" s="243" customFormat="1">
      <c r="E1242" s="328"/>
      <c r="F1242" s="328"/>
      <c r="G1242" s="328"/>
      <c r="M1242" s="328"/>
    </row>
    <row r="1243" spans="5:13" s="243" customFormat="1">
      <c r="E1243" s="328"/>
      <c r="F1243" s="328"/>
      <c r="G1243" s="328"/>
      <c r="M1243" s="328"/>
    </row>
    <row r="1244" spans="5:13" s="243" customFormat="1">
      <c r="E1244" s="328"/>
      <c r="F1244" s="328"/>
      <c r="G1244" s="328"/>
      <c r="M1244" s="328"/>
    </row>
    <row r="1245" spans="5:13" s="243" customFormat="1">
      <c r="E1245" s="328"/>
      <c r="F1245" s="328"/>
      <c r="G1245" s="328"/>
      <c r="M1245" s="328"/>
    </row>
    <row r="1246" spans="5:13" s="243" customFormat="1">
      <c r="E1246" s="328"/>
      <c r="F1246" s="328"/>
      <c r="G1246" s="328"/>
      <c r="M1246" s="328"/>
    </row>
    <row r="1247" spans="5:13" s="243" customFormat="1">
      <c r="E1247" s="328"/>
      <c r="F1247" s="328"/>
      <c r="G1247" s="328"/>
      <c r="M1247" s="328"/>
    </row>
    <row r="1248" spans="5:13" s="243" customFormat="1">
      <c r="E1248" s="328"/>
      <c r="F1248" s="328"/>
      <c r="G1248" s="328"/>
      <c r="M1248" s="328"/>
    </row>
    <row r="1249" spans="5:13" s="243" customFormat="1">
      <c r="E1249" s="328"/>
      <c r="F1249" s="328"/>
      <c r="G1249" s="328"/>
      <c r="M1249" s="328"/>
    </row>
    <row r="1250" spans="5:13" s="243" customFormat="1">
      <c r="E1250" s="328"/>
      <c r="F1250" s="328"/>
      <c r="G1250" s="328"/>
      <c r="M1250" s="328"/>
    </row>
    <row r="1251" spans="5:13" s="243" customFormat="1">
      <c r="E1251" s="328"/>
      <c r="F1251" s="328"/>
      <c r="G1251" s="328"/>
      <c r="M1251" s="328"/>
    </row>
    <row r="1252" spans="5:13" s="243" customFormat="1">
      <c r="E1252" s="328"/>
      <c r="F1252" s="328"/>
      <c r="G1252" s="328"/>
      <c r="M1252" s="328"/>
    </row>
    <row r="1253" spans="5:13" s="243" customFormat="1">
      <c r="E1253" s="328"/>
      <c r="F1253" s="328"/>
      <c r="G1253" s="328"/>
      <c r="M1253" s="328"/>
    </row>
    <row r="1254" spans="5:13" s="243" customFormat="1">
      <c r="E1254" s="328"/>
      <c r="F1254" s="328"/>
      <c r="G1254" s="328"/>
      <c r="M1254" s="328"/>
    </row>
    <row r="1255" spans="5:13" s="243" customFormat="1">
      <c r="E1255" s="328"/>
      <c r="F1255" s="328"/>
      <c r="G1255" s="328"/>
      <c r="M1255" s="328"/>
    </row>
    <row r="1256" spans="5:13" s="243" customFormat="1">
      <c r="E1256" s="328"/>
      <c r="F1256" s="328"/>
      <c r="G1256" s="328"/>
      <c r="M1256" s="328"/>
    </row>
    <row r="1257" spans="5:13" s="243" customFormat="1">
      <c r="E1257" s="328"/>
      <c r="F1257" s="328"/>
      <c r="G1257" s="328"/>
      <c r="M1257" s="328"/>
    </row>
    <row r="1258" spans="5:13" s="243" customFormat="1">
      <c r="E1258" s="328"/>
      <c r="F1258" s="328"/>
      <c r="G1258" s="328"/>
      <c r="M1258" s="328"/>
    </row>
    <row r="1259" spans="5:13" s="243" customFormat="1">
      <c r="E1259" s="328"/>
      <c r="F1259" s="328"/>
      <c r="G1259" s="328"/>
      <c r="M1259" s="328"/>
    </row>
    <row r="1260" spans="5:13" s="243" customFormat="1">
      <c r="E1260" s="328"/>
      <c r="F1260" s="328"/>
      <c r="G1260" s="328"/>
      <c r="M1260" s="328"/>
    </row>
    <row r="1261" spans="5:13" s="243" customFormat="1">
      <c r="E1261" s="328"/>
      <c r="F1261" s="328"/>
      <c r="G1261" s="328"/>
      <c r="M1261" s="328"/>
    </row>
    <row r="1262" spans="5:13" s="243" customFormat="1">
      <c r="E1262" s="328"/>
      <c r="F1262" s="328"/>
      <c r="G1262" s="328"/>
      <c r="M1262" s="328"/>
    </row>
    <row r="1263" spans="5:13" s="243" customFormat="1">
      <c r="E1263" s="328"/>
      <c r="F1263" s="328"/>
      <c r="G1263" s="328"/>
      <c r="M1263" s="328"/>
    </row>
    <row r="1264" spans="5:13" s="243" customFormat="1">
      <c r="E1264" s="328"/>
      <c r="F1264" s="328"/>
      <c r="G1264" s="328"/>
      <c r="M1264" s="328"/>
    </row>
    <row r="1265" spans="5:13" s="243" customFormat="1">
      <c r="E1265" s="328"/>
      <c r="F1265" s="328"/>
      <c r="G1265" s="328"/>
      <c r="M1265" s="328"/>
    </row>
    <row r="1266" spans="5:13" s="243" customFormat="1">
      <c r="E1266" s="328"/>
      <c r="F1266" s="328"/>
      <c r="G1266" s="328"/>
      <c r="M1266" s="328"/>
    </row>
    <row r="1267" spans="5:13" s="243" customFormat="1">
      <c r="E1267" s="328"/>
      <c r="F1267" s="328"/>
      <c r="G1267" s="328"/>
      <c r="M1267" s="328"/>
    </row>
    <row r="1268" spans="5:13" s="243" customFormat="1">
      <c r="E1268" s="328"/>
      <c r="F1268" s="328"/>
      <c r="G1268" s="328"/>
      <c r="M1268" s="328"/>
    </row>
    <row r="1269" spans="5:13" s="243" customFormat="1">
      <c r="E1269" s="328"/>
      <c r="F1269" s="328"/>
      <c r="G1269" s="328"/>
      <c r="M1269" s="328"/>
    </row>
    <row r="1270" spans="5:13" s="243" customFormat="1">
      <c r="E1270" s="328"/>
      <c r="F1270" s="328"/>
      <c r="G1270" s="328"/>
      <c r="M1270" s="328"/>
    </row>
    <row r="1271" spans="5:13" s="243" customFormat="1">
      <c r="E1271" s="328"/>
      <c r="F1271" s="328"/>
      <c r="G1271" s="328"/>
      <c r="M1271" s="328"/>
    </row>
    <row r="1272" spans="5:13" s="243" customFormat="1">
      <c r="E1272" s="328"/>
      <c r="F1272" s="328"/>
      <c r="G1272" s="328"/>
      <c r="M1272" s="328"/>
    </row>
    <row r="1273" spans="5:13" s="243" customFormat="1">
      <c r="E1273" s="328"/>
      <c r="F1273" s="328"/>
      <c r="G1273" s="328"/>
      <c r="M1273" s="328"/>
    </row>
    <row r="1274" spans="5:13" s="243" customFormat="1">
      <c r="E1274" s="328"/>
      <c r="F1274" s="328"/>
      <c r="G1274" s="328"/>
      <c r="M1274" s="328"/>
    </row>
    <row r="1275" spans="5:13" s="243" customFormat="1">
      <c r="E1275" s="328"/>
      <c r="F1275" s="328"/>
      <c r="G1275" s="328"/>
      <c r="M1275" s="328"/>
    </row>
    <row r="1276" spans="5:13" s="243" customFormat="1">
      <c r="E1276" s="328"/>
      <c r="F1276" s="328"/>
      <c r="G1276" s="328"/>
      <c r="M1276" s="328"/>
    </row>
    <row r="1277" spans="5:13" s="243" customFormat="1">
      <c r="E1277" s="328"/>
      <c r="F1277" s="328"/>
      <c r="G1277" s="328"/>
      <c r="M1277" s="328"/>
    </row>
    <row r="1278" spans="5:13" s="243" customFormat="1">
      <c r="E1278" s="328"/>
      <c r="F1278" s="328"/>
      <c r="G1278" s="328"/>
      <c r="M1278" s="328"/>
    </row>
    <row r="1279" spans="5:13" s="243" customFormat="1">
      <c r="E1279" s="328"/>
      <c r="F1279" s="328"/>
      <c r="G1279" s="328"/>
      <c r="M1279" s="328"/>
    </row>
    <row r="1280" spans="5:13" s="243" customFormat="1">
      <c r="E1280" s="328"/>
      <c r="F1280" s="328"/>
      <c r="G1280" s="328"/>
      <c r="M1280" s="328"/>
    </row>
    <row r="1281" spans="5:13" s="243" customFormat="1">
      <c r="E1281" s="328"/>
      <c r="F1281" s="328"/>
      <c r="G1281" s="328"/>
      <c r="M1281" s="328"/>
    </row>
    <row r="1282" spans="5:13" s="243" customFormat="1">
      <c r="E1282" s="328"/>
      <c r="F1282" s="328"/>
      <c r="G1282" s="328"/>
      <c r="M1282" s="328"/>
    </row>
    <row r="1283" spans="5:13" s="243" customFormat="1">
      <c r="E1283" s="328"/>
      <c r="F1283" s="328"/>
      <c r="G1283" s="328"/>
      <c r="M1283" s="328"/>
    </row>
    <row r="1284" spans="5:13" s="243" customFormat="1">
      <c r="E1284" s="328"/>
      <c r="F1284" s="328"/>
      <c r="G1284" s="328"/>
      <c r="M1284" s="328"/>
    </row>
    <row r="1285" spans="5:13" s="243" customFormat="1">
      <c r="E1285" s="328"/>
      <c r="F1285" s="328"/>
      <c r="G1285" s="328"/>
      <c r="M1285" s="328"/>
    </row>
    <row r="1286" spans="5:13" s="243" customFormat="1">
      <c r="E1286" s="328"/>
      <c r="F1286" s="328"/>
      <c r="G1286" s="328"/>
      <c r="M1286" s="328"/>
    </row>
    <row r="1287" spans="5:13" s="243" customFormat="1">
      <c r="E1287" s="328"/>
      <c r="F1287" s="328"/>
      <c r="G1287" s="328"/>
      <c r="M1287" s="328"/>
    </row>
    <row r="1288" spans="5:13" s="243" customFormat="1">
      <c r="E1288" s="328"/>
      <c r="F1288" s="328"/>
      <c r="G1288" s="328"/>
      <c r="M1288" s="328"/>
    </row>
    <row r="1289" spans="5:13" s="243" customFormat="1">
      <c r="E1289" s="328"/>
      <c r="F1289" s="328"/>
      <c r="G1289" s="328"/>
      <c r="M1289" s="328"/>
    </row>
    <row r="1290" spans="5:13" s="243" customFormat="1">
      <c r="E1290" s="328"/>
      <c r="F1290" s="328"/>
      <c r="G1290" s="328"/>
      <c r="M1290" s="328"/>
    </row>
    <row r="1291" spans="5:13" s="243" customFormat="1">
      <c r="E1291" s="328"/>
      <c r="F1291" s="328"/>
      <c r="G1291" s="328"/>
      <c r="M1291" s="328"/>
    </row>
    <row r="1292" spans="5:13" s="243" customFormat="1">
      <c r="E1292" s="328"/>
      <c r="F1292" s="328"/>
      <c r="G1292" s="328"/>
      <c r="M1292" s="328"/>
    </row>
    <row r="1293" spans="5:13" s="243" customFormat="1">
      <c r="E1293" s="328"/>
      <c r="F1293" s="328"/>
      <c r="G1293" s="328"/>
      <c r="M1293" s="328"/>
    </row>
    <row r="1294" spans="5:13" s="243" customFormat="1">
      <c r="E1294" s="328"/>
      <c r="F1294" s="328"/>
      <c r="G1294" s="328"/>
      <c r="M1294" s="328"/>
    </row>
    <row r="1295" spans="5:13" s="243" customFormat="1">
      <c r="E1295" s="328"/>
      <c r="F1295" s="328"/>
      <c r="G1295" s="328"/>
      <c r="M1295" s="328"/>
    </row>
    <row r="1296" spans="5:13" s="243" customFormat="1">
      <c r="E1296" s="328"/>
      <c r="F1296" s="328"/>
      <c r="G1296" s="328"/>
      <c r="M1296" s="328"/>
    </row>
    <row r="1297" spans="5:13" s="243" customFormat="1">
      <c r="E1297" s="328"/>
      <c r="F1297" s="328"/>
      <c r="G1297" s="328"/>
      <c r="M1297" s="328"/>
    </row>
    <row r="1298" spans="5:13" s="243" customFormat="1">
      <c r="E1298" s="328"/>
      <c r="F1298" s="328"/>
      <c r="G1298" s="328"/>
      <c r="M1298" s="328"/>
    </row>
    <row r="1299" spans="5:13" s="243" customFormat="1">
      <c r="E1299" s="328"/>
      <c r="F1299" s="328"/>
      <c r="G1299" s="328"/>
      <c r="M1299" s="328"/>
    </row>
    <row r="1300" spans="5:13" s="243" customFormat="1">
      <c r="E1300" s="328"/>
      <c r="F1300" s="328"/>
      <c r="G1300" s="328"/>
      <c r="M1300" s="328"/>
    </row>
    <row r="1301" spans="5:13" s="243" customFormat="1">
      <c r="E1301" s="328"/>
      <c r="F1301" s="328"/>
      <c r="G1301" s="328"/>
      <c r="M1301" s="328"/>
    </row>
    <row r="1302" spans="5:13" s="243" customFormat="1">
      <c r="E1302" s="328"/>
      <c r="F1302" s="328"/>
      <c r="G1302" s="328"/>
      <c r="M1302" s="328"/>
    </row>
    <row r="1303" spans="5:13" s="243" customFormat="1">
      <c r="E1303" s="328"/>
      <c r="F1303" s="328"/>
      <c r="G1303" s="328"/>
      <c r="M1303" s="328"/>
    </row>
    <row r="1304" spans="5:13" s="243" customFormat="1">
      <c r="E1304" s="328"/>
      <c r="F1304" s="328"/>
      <c r="G1304" s="328"/>
      <c r="M1304" s="328"/>
    </row>
    <row r="1305" spans="5:13" s="243" customFormat="1">
      <c r="E1305" s="328"/>
      <c r="F1305" s="328"/>
      <c r="G1305" s="328"/>
      <c r="M1305" s="328"/>
    </row>
    <row r="1306" spans="5:13" s="243" customFormat="1">
      <c r="E1306" s="328"/>
      <c r="F1306" s="328"/>
      <c r="G1306" s="328"/>
      <c r="M1306" s="328"/>
    </row>
    <row r="1307" spans="5:13" s="243" customFormat="1">
      <c r="E1307" s="328"/>
      <c r="F1307" s="328"/>
      <c r="G1307" s="328"/>
      <c r="M1307" s="328"/>
    </row>
    <row r="1308" spans="5:13" s="243" customFormat="1">
      <c r="E1308" s="328"/>
      <c r="F1308" s="328"/>
      <c r="G1308" s="328"/>
      <c r="M1308" s="328"/>
    </row>
    <row r="1309" spans="5:13" s="243" customFormat="1">
      <c r="E1309" s="328"/>
      <c r="F1309" s="328"/>
      <c r="G1309" s="328"/>
      <c r="M1309" s="328"/>
    </row>
    <row r="1310" spans="5:13" s="243" customFormat="1">
      <c r="E1310" s="328"/>
      <c r="F1310" s="328"/>
      <c r="G1310" s="328"/>
      <c r="M1310" s="328"/>
    </row>
    <row r="1311" spans="5:13" s="243" customFormat="1">
      <c r="E1311" s="328"/>
      <c r="F1311" s="328"/>
      <c r="G1311" s="328"/>
      <c r="M1311" s="328"/>
    </row>
    <row r="1312" spans="5:13" s="243" customFormat="1">
      <c r="E1312" s="328"/>
      <c r="F1312" s="328"/>
      <c r="G1312" s="328"/>
      <c r="M1312" s="328"/>
    </row>
    <row r="1313" spans="5:13" s="243" customFormat="1">
      <c r="E1313" s="328"/>
      <c r="F1313" s="328"/>
      <c r="G1313" s="328"/>
      <c r="M1313" s="328"/>
    </row>
    <row r="1314" spans="5:13" s="243" customFormat="1">
      <c r="E1314" s="328"/>
      <c r="F1314" s="328"/>
      <c r="G1314" s="328"/>
      <c r="M1314" s="328"/>
    </row>
    <row r="1315" spans="5:13" s="243" customFormat="1">
      <c r="E1315" s="328"/>
      <c r="F1315" s="328"/>
      <c r="G1315" s="328"/>
      <c r="M1315" s="328"/>
    </row>
    <row r="1316" spans="5:13" s="243" customFormat="1">
      <c r="E1316" s="328"/>
      <c r="F1316" s="328"/>
      <c r="G1316" s="328"/>
      <c r="M1316" s="328"/>
    </row>
    <row r="1317" spans="5:13" s="243" customFormat="1">
      <c r="E1317" s="328"/>
      <c r="F1317" s="328"/>
      <c r="G1317" s="328"/>
      <c r="M1317" s="328"/>
    </row>
    <row r="1318" spans="5:13" s="243" customFormat="1">
      <c r="E1318" s="328"/>
      <c r="F1318" s="328"/>
      <c r="G1318" s="328"/>
      <c r="M1318" s="328"/>
    </row>
    <row r="1319" spans="5:13" s="243" customFormat="1">
      <c r="E1319" s="328"/>
      <c r="F1319" s="328"/>
      <c r="G1319" s="328"/>
      <c r="M1319" s="328"/>
    </row>
    <row r="1320" spans="5:13" s="243" customFormat="1">
      <c r="E1320" s="328"/>
      <c r="F1320" s="328"/>
      <c r="G1320" s="328"/>
      <c r="M1320" s="328"/>
    </row>
    <row r="1321" spans="5:13" s="243" customFormat="1">
      <c r="E1321" s="328"/>
      <c r="F1321" s="328"/>
      <c r="G1321" s="328"/>
      <c r="M1321" s="328"/>
    </row>
    <row r="1322" spans="5:13" s="243" customFormat="1">
      <c r="E1322" s="328"/>
      <c r="F1322" s="328"/>
      <c r="G1322" s="328"/>
      <c r="M1322" s="328"/>
    </row>
    <row r="1323" spans="5:13" s="243" customFormat="1">
      <c r="E1323" s="328"/>
      <c r="F1323" s="328"/>
      <c r="G1323" s="328"/>
      <c r="M1323" s="328"/>
    </row>
    <row r="1324" spans="5:13" s="243" customFormat="1">
      <c r="E1324" s="328"/>
      <c r="F1324" s="328"/>
      <c r="G1324" s="328"/>
      <c r="M1324" s="328"/>
    </row>
    <row r="1325" spans="5:13" s="243" customFormat="1">
      <c r="E1325" s="328"/>
      <c r="F1325" s="328"/>
      <c r="G1325" s="328"/>
      <c r="M1325" s="328"/>
    </row>
    <row r="1326" spans="5:13" s="243" customFormat="1">
      <c r="E1326" s="328"/>
      <c r="F1326" s="328"/>
      <c r="G1326" s="328"/>
      <c r="M1326" s="328"/>
    </row>
    <row r="1327" spans="5:13" s="243" customFormat="1">
      <c r="E1327" s="328"/>
      <c r="F1327" s="328"/>
      <c r="G1327" s="328"/>
      <c r="M1327" s="328"/>
    </row>
    <row r="1328" spans="5:13" s="243" customFormat="1">
      <c r="E1328" s="328"/>
      <c r="F1328" s="328"/>
      <c r="G1328" s="328"/>
      <c r="M1328" s="328"/>
    </row>
    <row r="1329" spans="5:13" s="243" customFormat="1">
      <c r="E1329" s="328"/>
      <c r="F1329" s="328"/>
      <c r="G1329" s="328"/>
      <c r="M1329" s="328"/>
    </row>
    <row r="1330" spans="5:13" s="243" customFormat="1">
      <c r="E1330" s="328"/>
      <c r="F1330" s="328"/>
      <c r="G1330" s="328"/>
      <c r="M1330" s="328"/>
    </row>
    <row r="1331" spans="5:13" s="243" customFormat="1">
      <c r="E1331" s="328"/>
      <c r="F1331" s="328"/>
      <c r="G1331" s="328"/>
      <c r="M1331" s="328"/>
    </row>
    <row r="1332" spans="5:13" s="243" customFormat="1">
      <c r="E1332" s="328"/>
      <c r="F1332" s="328"/>
      <c r="G1332" s="328"/>
      <c r="M1332" s="328"/>
    </row>
    <row r="1333" spans="5:13" s="243" customFormat="1">
      <c r="E1333" s="328"/>
      <c r="F1333" s="328"/>
      <c r="G1333" s="328"/>
      <c r="M1333" s="328"/>
    </row>
    <row r="1334" spans="5:13" s="243" customFormat="1">
      <c r="E1334" s="328"/>
      <c r="F1334" s="328"/>
      <c r="G1334" s="328"/>
      <c r="M1334" s="328"/>
    </row>
    <row r="1335" spans="5:13" s="243" customFormat="1">
      <c r="E1335" s="328"/>
      <c r="F1335" s="328"/>
      <c r="G1335" s="328"/>
      <c r="M1335" s="328"/>
    </row>
    <row r="1336" spans="5:13" s="243" customFormat="1">
      <c r="E1336" s="328"/>
      <c r="F1336" s="328"/>
      <c r="G1336" s="328"/>
      <c r="M1336" s="328"/>
    </row>
    <row r="1337" spans="5:13" s="243" customFormat="1">
      <c r="E1337" s="328"/>
      <c r="F1337" s="328"/>
      <c r="G1337" s="328"/>
      <c r="M1337" s="328"/>
    </row>
    <row r="1338" spans="5:13" s="243" customFormat="1">
      <c r="E1338" s="328"/>
      <c r="F1338" s="328"/>
      <c r="G1338" s="328"/>
      <c r="M1338" s="328"/>
    </row>
    <row r="1339" spans="5:13" s="243" customFormat="1">
      <c r="E1339" s="328"/>
      <c r="F1339" s="328"/>
      <c r="G1339" s="328"/>
      <c r="M1339" s="328"/>
    </row>
    <row r="1340" spans="5:13" s="243" customFormat="1">
      <c r="E1340" s="328"/>
      <c r="F1340" s="328"/>
      <c r="G1340" s="328"/>
      <c r="M1340" s="328"/>
    </row>
    <row r="1341" spans="5:13" s="243" customFormat="1">
      <c r="E1341" s="328"/>
      <c r="F1341" s="328"/>
      <c r="G1341" s="328"/>
      <c r="M1341" s="328"/>
    </row>
    <row r="1342" spans="5:13" s="243" customFormat="1">
      <c r="E1342" s="328"/>
      <c r="F1342" s="328"/>
      <c r="G1342" s="328"/>
      <c r="M1342" s="328"/>
    </row>
    <row r="1343" spans="5:13" s="243" customFormat="1">
      <c r="E1343" s="328"/>
      <c r="F1343" s="328"/>
      <c r="G1343" s="328"/>
      <c r="M1343" s="328"/>
    </row>
    <row r="1344" spans="5:13" s="243" customFormat="1">
      <c r="E1344" s="328"/>
      <c r="F1344" s="328"/>
      <c r="G1344" s="328"/>
      <c r="M1344" s="328"/>
    </row>
    <row r="1345" spans="5:13" s="243" customFormat="1">
      <c r="E1345" s="328"/>
      <c r="F1345" s="328"/>
      <c r="G1345" s="328"/>
      <c r="M1345" s="328"/>
    </row>
    <row r="1346" spans="5:13" s="243" customFormat="1">
      <c r="E1346" s="328"/>
      <c r="F1346" s="328"/>
      <c r="G1346" s="328"/>
      <c r="M1346" s="328"/>
    </row>
    <row r="1347" spans="5:13" s="243" customFormat="1">
      <c r="E1347" s="328"/>
      <c r="F1347" s="328"/>
      <c r="G1347" s="328"/>
      <c r="M1347" s="328"/>
    </row>
    <row r="1348" spans="5:13" s="243" customFormat="1">
      <c r="E1348" s="328"/>
      <c r="F1348" s="328"/>
      <c r="G1348" s="328"/>
      <c r="M1348" s="328"/>
    </row>
    <row r="1349" spans="5:13" s="243" customFormat="1">
      <c r="E1349" s="328"/>
      <c r="F1349" s="328"/>
      <c r="G1349" s="328"/>
      <c r="M1349" s="328"/>
    </row>
    <row r="1350" spans="5:13" s="243" customFormat="1">
      <c r="E1350" s="328"/>
      <c r="F1350" s="328"/>
      <c r="G1350" s="328"/>
      <c r="M1350" s="328"/>
    </row>
    <row r="1351" spans="5:13" s="243" customFormat="1">
      <c r="E1351" s="328"/>
      <c r="F1351" s="328"/>
      <c r="G1351" s="328"/>
      <c r="M1351" s="328"/>
    </row>
    <row r="1352" spans="5:13" s="243" customFormat="1">
      <c r="E1352" s="328"/>
      <c r="F1352" s="328"/>
      <c r="G1352" s="328"/>
      <c r="M1352" s="328"/>
    </row>
    <row r="1353" spans="5:13" s="243" customFormat="1">
      <c r="E1353" s="328"/>
      <c r="F1353" s="328"/>
      <c r="G1353" s="328"/>
      <c r="M1353" s="328"/>
    </row>
    <row r="1354" spans="5:13" s="243" customFormat="1">
      <c r="E1354" s="328"/>
      <c r="F1354" s="328"/>
      <c r="G1354" s="328"/>
      <c r="M1354" s="328"/>
    </row>
    <row r="1355" spans="5:13" s="243" customFormat="1">
      <c r="E1355" s="328"/>
      <c r="F1355" s="328"/>
      <c r="G1355" s="328"/>
      <c r="M1355" s="328"/>
    </row>
    <row r="1356" spans="5:13" s="243" customFormat="1">
      <c r="E1356" s="328"/>
      <c r="F1356" s="328"/>
      <c r="G1356" s="328"/>
      <c r="M1356" s="328"/>
    </row>
    <row r="1357" spans="5:13" s="243" customFormat="1">
      <c r="E1357" s="328"/>
      <c r="F1357" s="328"/>
      <c r="G1357" s="328"/>
      <c r="M1357" s="328"/>
    </row>
    <row r="1358" spans="5:13" s="243" customFormat="1">
      <c r="E1358" s="328"/>
      <c r="F1358" s="328"/>
      <c r="G1358" s="328"/>
      <c r="M1358" s="328"/>
    </row>
    <row r="1359" spans="5:13" s="243" customFormat="1">
      <c r="E1359" s="328"/>
      <c r="F1359" s="328"/>
      <c r="G1359" s="328"/>
      <c r="M1359" s="328"/>
    </row>
    <row r="1360" spans="5:13" s="243" customFormat="1">
      <c r="E1360" s="328"/>
      <c r="F1360" s="328"/>
      <c r="G1360" s="328"/>
      <c r="M1360" s="328"/>
    </row>
    <row r="1361" spans="5:13" s="243" customFormat="1">
      <c r="E1361" s="328"/>
      <c r="F1361" s="328"/>
      <c r="G1361" s="328"/>
      <c r="M1361" s="328"/>
    </row>
    <row r="1362" spans="5:13" s="243" customFormat="1">
      <c r="E1362" s="328"/>
      <c r="F1362" s="328"/>
      <c r="G1362" s="328"/>
      <c r="M1362" s="328"/>
    </row>
    <row r="1363" spans="5:13" s="243" customFormat="1">
      <c r="E1363" s="328"/>
      <c r="F1363" s="328"/>
      <c r="G1363" s="328"/>
      <c r="M1363" s="328"/>
    </row>
    <row r="1364" spans="5:13" s="243" customFormat="1">
      <c r="E1364" s="328"/>
      <c r="F1364" s="328"/>
      <c r="G1364" s="328"/>
      <c r="M1364" s="328"/>
    </row>
    <row r="1365" spans="5:13" s="243" customFormat="1">
      <c r="E1365" s="328"/>
      <c r="F1365" s="328"/>
      <c r="G1365" s="328"/>
      <c r="M1365" s="328"/>
    </row>
    <row r="1366" spans="5:13" s="243" customFormat="1">
      <c r="E1366" s="328"/>
      <c r="F1366" s="328"/>
      <c r="G1366" s="328"/>
      <c r="M1366" s="328"/>
    </row>
    <row r="1367" spans="5:13" s="243" customFormat="1">
      <c r="E1367" s="328"/>
      <c r="F1367" s="328"/>
      <c r="G1367" s="328"/>
      <c r="M1367" s="328"/>
    </row>
    <row r="1368" spans="5:13" s="243" customFormat="1">
      <c r="E1368" s="328"/>
      <c r="F1368" s="328"/>
      <c r="G1368" s="328"/>
      <c r="M1368" s="328"/>
    </row>
    <row r="1369" spans="5:13" s="243" customFormat="1">
      <c r="E1369" s="328"/>
      <c r="F1369" s="328"/>
      <c r="G1369" s="328"/>
      <c r="M1369" s="328"/>
    </row>
    <row r="1370" spans="5:13" s="243" customFormat="1">
      <c r="E1370" s="328"/>
      <c r="F1370" s="328"/>
      <c r="G1370" s="328"/>
      <c r="M1370" s="328"/>
    </row>
    <row r="1371" spans="5:13" s="243" customFormat="1">
      <c r="E1371" s="328"/>
      <c r="F1371" s="328"/>
      <c r="G1371" s="328"/>
      <c r="M1371" s="328"/>
    </row>
    <row r="1372" spans="5:13" s="243" customFormat="1">
      <c r="E1372" s="328"/>
      <c r="F1372" s="328"/>
      <c r="G1372" s="328"/>
      <c r="M1372" s="328"/>
    </row>
    <row r="1373" spans="5:13" s="243" customFormat="1">
      <c r="E1373" s="328"/>
      <c r="F1373" s="328"/>
      <c r="G1373" s="328"/>
      <c r="M1373" s="328"/>
    </row>
    <row r="1374" spans="5:13" s="243" customFormat="1">
      <c r="E1374" s="328"/>
      <c r="F1374" s="328"/>
      <c r="G1374" s="328"/>
      <c r="M1374" s="328"/>
    </row>
    <row r="1375" spans="5:13" s="243" customFormat="1">
      <c r="E1375" s="328"/>
      <c r="F1375" s="328"/>
      <c r="G1375" s="328"/>
      <c r="M1375" s="328"/>
    </row>
    <row r="1376" spans="5:13" s="243" customFormat="1">
      <c r="E1376" s="328"/>
      <c r="F1376" s="328"/>
      <c r="G1376" s="328"/>
      <c r="M1376" s="328"/>
    </row>
    <row r="1377" spans="5:13" s="243" customFormat="1">
      <c r="E1377" s="328"/>
      <c r="F1377" s="328"/>
      <c r="G1377" s="328"/>
      <c r="M1377" s="328"/>
    </row>
    <row r="1378" spans="5:13" s="243" customFormat="1">
      <c r="E1378" s="328"/>
      <c r="F1378" s="328"/>
      <c r="G1378" s="328"/>
      <c r="M1378" s="328"/>
    </row>
    <row r="1379" spans="5:13" s="243" customFormat="1">
      <c r="E1379" s="328"/>
      <c r="F1379" s="328"/>
      <c r="G1379" s="328"/>
      <c r="M1379" s="328"/>
    </row>
    <row r="1380" spans="5:13" s="243" customFormat="1">
      <c r="E1380" s="328"/>
      <c r="F1380" s="328"/>
      <c r="G1380" s="328"/>
      <c r="M1380" s="328"/>
    </row>
    <row r="1381" spans="5:13" s="243" customFormat="1">
      <c r="E1381" s="328"/>
      <c r="F1381" s="328"/>
      <c r="G1381" s="328"/>
      <c r="M1381" s="328"/>
    </row>
    <row r="1382" spans="5:13" s="243" customFormat="1">
      <c r="E1382" s="328"/>
      <c r="F1382" s="328"/>
      <c r="G1382" s="328"/>
      <c r="M1382" s="328"/>
    </row>
    <row r="1383" spans="5:13" s="243" customFormat="1">
      <c r="E1383" s="328"/>
      <c r="F1383" s="328"/>
      <c r="G1383" s="328"/>
      <c r="M1383" s="328"/>
    </row>
    <row r="1384" spans="5:13" s="243" customFormat="1">
      <c r="E1384" s="328"/>
      <c r="F1384" s="328"/>
      <c r="G1384" s="328"/>
      <c r="M1384" s="328"/>
    </row>
    <row r="1385" spans="5:13" s="243" customFormat="1">
      <c r="E1385" s="328"/>
      <c r="F1385" s="328"/>
      <c r="G1385" s="328"/>
      <c r="M1385" s="328"/>
    </row>
    <row r="1386" spans="5:13" s="243" customFormat="1">
      <c r="E1386" s="328"/>
      <c r="F1386" s="328"/>
      <c r="G1386" s="328"/>
      <c r="M1386" s="328"/>
    </row>
    <row r="1387" spans="5:13" s="243" customFormat="1">
      <c r="E1387" s="328"/>
      <c r="F1387" s="328"/>
      <c r="G1387" s="328"/>
      <c r="M1387" s="328"/>
    </row>
    <row r="1388" spans="5:13" s="243" customFormat="1">
      <c r="E1388" s="328"/>
      <c r="F1388" s="328"/>
      <c r="G1388" s="328"/>
      <c r="M1388" s="328"/>
    </row>
    <row r="1389" spans="5:13" s="243" customFormat="1">
      <c r="E1389" s="328"/>
      <c r="F1389" s="328"/>
      <c r="G1389" s="328"/>
      <c r="M1389" s="328"/>
    </row>
    <row r="1390" spans="5:13" s="243" customFormat="1">
      <c r="E1390" s="328"/>
      <c r="F1390" s="328"/>
      <c r="G1390" s="328"/>
      <c r="M1390" s="328"/>
    </row>
    <row r="1391" spans="5:13" s="243" customFormat="1">
      <c r="E1391" s="328"/>
      <c r="F1391" s="328"/>
      <c r="G1391" s="328"/>
      <c r="M1391" s="328"/>
    </row>
    <row r="1392" spans="5:13" s="243" customFormat="1">
      <c r="E1392" s="328"/>
      <c r="F1392" s="328"/>
      <c r="G1392" s="328"/>
      <c r="M1392" s="328"/>
    </row>
    <row r="1393" spans="5:13" s="243" customFormat="1">
      <c r="E1393" s="328"/>
      <c r="F1393" s="328"/>
      <c r="G1393" s="328"/>
      <c r="M1393" s="328"/>
    </row>
    <row r="1394" spans="5:13" s="243" customFormat="1">
      <c r="E1394" s="328"/>
      <c r="F1394" s="328"/>
      <c r="G1394" s="328"/>
      <c r="M1394" s="328"/>
    </row>
    <row r="1395" spans="5:13" s="243" customFormat="1">
      <c r="E1395" s="328"/>
      <c r="F1395" s="328"/>
      <c r="G1395" s="328"/>
      <c r="M1395" s="328"/>
    </row>
    <row r="1396" spans="5:13" s="243" customFormat="1">
      <c r="E1396" s="328"/>
      <c r="F1396" s="328"/>
      <c r="G1396" s="328"/>
      <c r="M1396" s="328"/>
    </row>
    <row r="1397" spans="5:13" s="243" customFormat="1">
      <c r="E1397" s="328"/>
      <c r="F1397" s="328"/>
      <c r="G1397" s="328"/>
      <c r="M1397" s="328"/>
    </row>
    <row r="1398" spans="5:13" s="243" customFormat="1">
      <c r="E1398" s="328"/>
      <c r="F1398" s="328"/>
      <c r="G1398" s="328"/>
      <c r="M1398" s="328"/>
    </row>
    <row r="1399" spans="5:13" s="243" customFormat="1">
      <c r="E1399" s="328"/>
      <c r="F1399" s="328"/>
      <c r="G1399" s="328"/>
      <c r="M1399" s="328"/>
    </row>
    <row r="1400" spans="5:13" s="243" customFormat="1">
      <c r="E1400" s="328"/>
      <c r="F1400" s="328"/>
      <c r="G1400" s="328"/>
      <c r="M1400" s="328"/>
    </row>
    <row r="1401" spans="5:13" s="243" customFormat="1">
      <c r="E1401" s="328"/>
      <c r="F1401" s="328"/>
      <c r="G1401" s="328"/>
      <c r="M1401" s="328"/>
    </row>
    <row r="1402" spans="5:13" s="243" customFormat="1">
      <c r="E1402" s="328"/>
      <c r="F1402" s="328"/>
      <c r="G1402" s="328"/>
      <c r="M1402" s="328"/>
    </row>
    <row r="1403" spans="5:13" s="243" customFormat="1">
      <c r="E1403" s="328"/>
      <c r="F1403" s="328"/>
      <c r="G1403" s="328"/>
      <c r="M1403" s="328"/>
    </row>
    <row r="1404" spans="5:13" s="243" customFormat="1">
      <c r="E1404" s="328"/>
      <c r="F1404" s="328"/>
      <c r="G1404" s="328"/>
      <c r="M1404" s="328"/>
    </row>
    <row r="1405" spans="5:13" s="243" customFormat="1">
      <c r="E1405" s="328"/>
      <c r="F1405" s="328"/>
      <c r="G1405" s="328"/>
      <c r="M1405" s="328"/>
    </row>
    <row r="1406" spans="5:13" s="243" customFormat="1">
      <c r="E1406" s="328"/>
      <c r="F1406" s="328"/>
      <c r="G1406" s="328"/>
      <c r="M1406" s="328"/>
    </row>
    <row r="1407" spans="5:13" s="243" customFormat="1">
      <c r="E1407" s="328"/>
      <c r="F1407" s="328"/>
      <c r="G1407" s="328"/>
      <c r="M1407" s="328"/>
    </row>
    <row r="1408" spans="5:13" s="243" customFormat="1">
      <c r="E1408" s="328"/>
      <c r="F1408" s="328"/>
      <c r="G1408" s="328"/>
      <c r="M1408" s="328"/>
    </row>
    <row r="1409" spans="5:13" s="243" customFormat="1">
      <c r="E1409" s="328"/>
      <c r="F1409" s="328"/>
      <c r="G1409" s="328"/>
      <c r="M1409" s="328"/>
    </row>
    <row r="1410" spans="5:13" s="243" customFormat="1">
      <c r="E1410" s="328"/>
      <c r="F1410" s="328"/>
      <c r="G1410" s="328"/>
      <c r="M1410" s="328"/>
    </row>
    <row r="1411" spans="5:13" s="243" customFormat="1">
      <c r="E1411" s="328"/>
      <c r="F1411" s="328"/>
      <c r="G1411" s="328"/>
      <c r="M1411" s="328"/>
    </row>
    <row r="1412" spans="5:13" s="243" customFormat="1">
      <c r="E1412" s="328"/>
      <c r="F1412" s="328"/>
      <c r="G1412" s="328"/>
      <c r="M1412" s="328"/>
    </row>
    <row r="1413" spans="5:13" s="243" customFormat="1">
      <c r="E1413" s="328"/>
      <c r="F1413" s="328"/>
      <c r="G1413" s="328"/>
      <c r="M1413" s="328"/>
    </row>
    <row r="1414" spans="5:13" s="243" customFormat="1">
      <c r="E1414" s="328"/>
      <c r="F1414" s="328"/>
      <c r="G1414" s="328"/>
      <c r="M1414" s="328"/>
    </row>
    <row r="1415" spans="5:13" s="243" customFormat="1">
      <c r="E1415" s="328"/>
      <c r="F1415" s="328"/>
      <c r="G1415" s="328"/>
      <c r="M1415" s="328"/>
    </row>
    <row r="1416" spans="5:13" s="243" customFormat="1">
      <c r="E1416" s="328"/>
      <c r="F1416" s="328"/>
      <c r="G1416" s="328"/>
      <c r="M1416" s="328"/>
    </row>
    <row r="1417" spans="5:13" s="243" customFormat="1">
      <c r="E1417" s="328"/>
      <c r="F1417" s="328"/>
      <c r="G1417" s="328"/>
      <c r="M1417" s="328"/>
    </row>
    <row r="1418" spans="5:13" s="243" customFormat="1">
      <c r="E1418" s="328"/>
      <c r="F1418" s="328"/>
      <c r="G1418" s="328"/>
      <c r="M1418" s="328"/>
    </row>
    <row r="1419" spans="5:13" s="243" customFormat="1">
      <c r="E1419" s="328"/>
      <c r="F1419" s="328"/>
      <c r="G1419" s="328"/>
      <c r="M1419" s="328"/>
    </row>
    <row r="1420" spans="5:13" s="243" customFormat="1">
      <c r="E1420" s="328"/>
      <c r="F1420" s="328"/>
      <c r="G1420" s="328"/>
      <c r="M1420" s="328"/>
    </row>
    <row r="1421" spans="5:13" s="243" customFormat="1">
      <c r="E1421" s="328"/>
      <c r="F1421" s="328"/>
      <c r="G1421" s="328"/>
      <c r="M1421" s="328"/>
    </row>
    <row r="1422" spans="5:13" s="243" customFormat="1">
      <c r="E1422" s="328"/>
      <c r="F1422" s="328"/>
      <c r="G1422" s="328"/>
      <c r="M1422" s="328"/>
    </row>
    <row r="1423" spans="5:13" s="243" customFormat="1">
      <c r="E1423" s="328"/>
      <c r="F1423" s="328"/>
      <c r="G1423" s="328"/>
      <c r="M1423" s="328"/>
    </row>
    <row r="1424" spans="5:13" s="243" customFormat="1">
      <c r="E1424" s="328"/>
      <c r="F1424" s="328"/>
      <c r="G1424" s="328"/>
      <c r="M1424" s="328"/>
    </row>
    <row r="1425" spans="5:13" s="243" customFormat="1">
      <c r="E1425" s="328"/>
      <c r="F1425" s="328"/>
      <c r="G1425" s="328"/>
      <c r="M1425" s="328"/>
    </row>
    <row r="1426" spans="5:13" s="243" customFormat="1">
      <c r="E1426" s="328"/>
      <c r="F1426" s="328"/>
      <c r="G1426" s="328"/>
      <c r="M1426" s="328"/>
    </row>
    <row r="1427" spans="5:13" s="243" customFormat="1">
      <c r="E1427" s="328"/>
      <c r="F1427" s="328"/>
      <c r="G1427" s="328"/>
      <c r="M1427" s="328"/>
    </row>
    <row r="1428" spans="5:13" s="243" customFormat="1">
      <c r="E1428" s="328"/>
      <c r="F1428" s="328"/>
      <c r="G1428" s="328"/>
      <c r="M1428" s="328"/>
    </row>
    <row r="1429" spans="5:13" s="243" customFormat="1">
      <c r="E1429" s="328"/>
      <c r="F1429" s="328"/>
      <c r="G1429" s="328"/>
      <c r="M1429" s="328"/>
    </row>
    <row r="1430" spans="5:13" s="243" customFormat="1">
      <c r="E1430" s="328"/>
      <c r="F1430" s="328"/>
      <c r="G1430" s="328"/>
      <c r="M1430" s="328"/>
    </row>
    <row r="1431" spans="5:13" s="243" customFormat="1">
      <c r="E1431" s="328"/>
      <c r="F1431" s="328"/>
      <c r="G1431" s="328"/>
      <c r="M1431" s="328"/>
    </row>
    <row r="1432" spans="5:13" s="243" customFormat="1">
      <c r="E1432" s="328"/>
      <c r="F1432" s="328"/>
      <c r="G1432" s="328"/>
      <c r="M1432" s="328"/>
    </row>
    <row r="1433" spans="5:13" s="243" customFormat="1">
      <c r="E1433" s="328"/>
      <c r="F1433" s="328"/>
      <c r="G1433" s="328"/>
      <c r="M1433" s="328"/>
    </row>
    <row r="1434" spans="5:13" s="243" customFormat="1">
      <c r="E1434" s="328"/>
      <c r="F1434" s="328"/>
      <c r="G1434" s="328"/>
      <c r="M1434" s="328"/>
    </row>
    <row r="1435" spans="5:13" s="243" customFormat="1">
      <c r="E1435" s="328"/>
      <c r="F1435" s="328"/>
      <c r="G1435" s="328"/>
      <c r="M1435" s="328"/>
    </row>
    <row r="1436" spans="5:13" s="243" customFormat="1">
      <c r="E1436" s="328"/>
      <c r="F1436" s="328"/>
      <c r="G1436" s="328"/>
      <c r="M1436" s="328"/>
    </row>
    <row r="1437" spans="5:13" s="243" customFormat="1">
      <c r="E1437" s="328"/>
      <c r="F1437" s="328"/>
      <c r="G1437" s="328"/>
      <c r="M1437" s="328"/>
    </row>
    <row r="1438" spans="5:13" s="243" customFormat="1">
      <c r="E1438" s="328"/>
      <c r="F1438" s="328"/>
      <c r="G1438" s="328"/>
      <c r="M1438" s="328"/>
    </row>
    <row r="1439" spans="5:13" s="243" customFormat="1">
      <c r="E1439" s="328"/>
      <c r="F1439" s="328"/>
      <c r="G1439" s="328"/>
      <c r="M1439" s="328"/>
    </row>
    <row r="1440" spans="5:13" s="243" customFormat="1">
      <c r="E1440" s="328"/>
      <c r="F1440" s="328"/>
      <c r="G1440" s="328"/>
      <c r="M1440" s="328"/>
    </row>
    <row r="1441" spans="5:13" s="243" customFormat="1">
      <c r="E1441" s="328"/>
      <c r="F1441" s="328"/>
      <c r="G1441" s="328"/>
      <c r="M1441" s="328"/>
    </row>
    <row r="1442" spans="5:13" s="243" customFormat="1">
      <c r="E1442" s="328"/>
      <c r="F1442" s="328"/>
      <c r="G1442" s="328"/>
      <c r="M1442" s="328"/>
    </row>
    <row r="1443" spans="5:13" s="243" customFormat="1">
      <c r="E1443" s="328"/>
      <c r="F1443" s="328"/>
      <c r="G1443" s="328"/>
      <c r="M1443" s="328"/>
    </row>
    <row r="1444" spans="5:13" s="243" customFormat="1">
      <c r="E1444" s="328"/>
      <c r="F1444" s="328"/>
      <c r="G1444" s="328"/>
      <c r="M1444" s="328"/>
    </row>
    <row r="1445" spans="5:13" s="243" customFormat="1">
      <c r="E1445" s="328"/>
      <c r="F1445" s="328"/>
      <c r="G1445" s="328"/>
      <c r="M1445" s="328"/>
    </row>
    <row r="1446" spans="5:13" s="243" customFormat="1">
      <c r="E1446" s="328"/>
      <c r="F1446" s="328"/>
      <c r="G1446" s="328"/>
      <c r="M1446" s="328"/>
    </row>
    <row r="1447" spans="5:13" s="243" customFormat="1">
      <c r="E1447" s="328"/>
      <c r="F1447" s="328"/>
      <c r="G1447" s="328"/>
      <c r="M1447" s="328"/>
    </row>
    <row r="1448" spans="5:13" s="243" customFormat="1">
      <c r="E1448" s="328"/>
      <c r="F1448" s="328"/>
      <c r="G1448" s="328"/>
      <c r="M1448" s="328"/>
    </row>
    <row r="1449" spans="5:13" s="243" customFormat="1">
      <c r="E1449" s="328"/>
      <c r="F1449" s="328"/>
      <c r="G1449" s="328"/>
      <c r="M1449" s="328"/>
    </row>
    <row r="1450" spans="5:13" s="243" customFormat="1">
      <c r="E1450" s="328"/>
      <c r="F1450" s="328"/>
      <c r="G1450" s="328"/>
      <c r="M1450" s="328"/>
    </row>
    <row r="1451" spans="5:13" s="243" customFormat="1">
      <c r="E1451" s="328"/>
      <c r="F1451" s="328"/>
      <c r="G1451" s="328"/>
      <c r="M1451" s="328"/>
    </row>
    <row r="1452" spans="5:13" s="243" customFormat="1">
      <c r="E1452" s="328"/>
      <c r="F1452" s="328"/>
      <c r="G1452" s="328"/>
      <c r="M1452" s="328"/>
    </row>
    <row r="1453" spans="5:13" s="243" customFormat="1">
      <c r="E1453" s="328"/>
      <c r="F1453" s="328"/>
      <c r="G1453" s="328"/>
      <c r="M1453" s="328"/>
    </row>
    <row r="1454" spans="5:13" s="243" customFormat="1">
      <c r="E1454" s="328"/>
      <c r="F1454" s="328"/>
      <c r="G1454" s="328"/>
      <c r="M1454" s="328"/>
    </row>
    <row r="1455" spans="5:13" s="243" customFormat="1">
      <c r="E1455" s="328"/>
      <c r="F1455" s="328"/>
      <c r="G1455" s="328"/>
      <c r="M1455" s="328"/>
    </row>
    <row r="1456" spans="5:13" s="243" customFormat="1">
      <c r="E1456" s="328"/>
      <c r="F1456" s="328"/>
      <c r="G1456" s="328"/>
      <c r="M1456" s="328"/>
    </row>
    <row r="1457" spans="5:13" s="243" customFormat="1">
      <c r="E1457" s="328"/>
      <c r="F1457" s="328"/>
      <c r="G1457" s="328"/>
      <c r="M1457" s="328"/>
    </row>
    <row r="1458" spans="5:13" s="243" customFormat="1">
      <c r="E1458" s="328"/>
      <c r="F1458" s="328"/>
      <c r="G1458" s="328"/>
      <c r="M1458" s="328"/>
    </row>
    <row r="1459" spans="5:13" s="243" customFormat="1">
      <c r="E1459" s="328"/>
      <c r="F1459" s="328"/>
      <c r="G1459" s="328"/>
      <c r="M1459" s="328"/>
    </row>
    <row r="1460" spans="5:13" s="243" customFormat="1">
      <c r="E1460" s="328"/>
      <c r="F1460" s="328"/>
      <c r="G1460" s="328"/>
      <c r="M1460" s="328"/>
    </row>
    <row r="1461" spans="5:13" s="243" customFormat="1">
      <c r="E1461" s="328"/>
      <c r="F1461" s="328"/>
      <c r="G1461" s="328"/>
      <c r="M1461" s="328"/>
    </row>
    <row r="1462" spans="5:13" s="243" customFormat="1">
      <c r="E1462" s="328"/>
      <c r="F1462" s="328"/>
      <c r="G1462" s="328"/>
      <c r="M1462" s="328"/>
    </row>
    <row r="1463" spans="5:13" s="243" customFormat="1">
      <c r="E1463" s="328"/>
      <c r="F1463" s="328"/>
      <c r="G1463" s="328"/>
      <c r="M1463" s="328"/>
    </row>
    <row r="1464" spans="5:13" s="243" customFormat="1">
      <c r="E1464" s="328"/>
      <c r="F1464" s="328"/>
      <c r="G1464" s="328"/>
      <c r="M1464" s="328"/>
    </row>
    <row r="1465" spans="5:13" s="243" customFormat="1">
      <c r="E1465" s="328"/>
      <c r="F1465" s="328"/>
      <c r="G1465" s="328"/>
      <c r="M1465" s="328"/>
    </row>
    <row r="1466" spans="5:13" s="243" customFormat="1">
      <c r="E1466" s="328"/>
      <c r="F1466" s="328"/>
      <c r="G1466" s="328"/>
      <c r="M1466" s="328"/>
    </row>
    <row r="1467" spans="5:13" s="243" customFormat="1">
      <c r="E1467" s="328"/>
      <c r="F1467" s="328"/>
      <c r="G1467" s="328"/>
      <c r="M1467" s="328"/>
    </row>
    <row r="1468" spans="5:13" s="243" customFormat="1">
      <c r="E1468" s="328"/>
      <c r="F1468" s="328"/>
      <c r="G1468" s="328"/>
      <c r="M1468" s="328"/>
    </row>
    <row r="1469" spans="5:13" s="243" customFormat="1">
      <c r="E1469" s="328"/>
      <c r="F1469" s="328"/>
      <c r="G1469" s="328"/>
      <c r="M1469" s="328"/>
    </row>
    <row r="1470" spans="5:13" s="243" customFormat="1">
      <c r="E1470" s="328"/>
      <c r="F1470" s="328"/>
      <c r="G1470" s="328"/>
      <c r="M1470" s="328"/>
    </row>
    <row r="1471" spans="5:13" s="243" customFormat="1">
      <c r="E1471" s="328"/>
      <c r="F1471" s="328"/>
      <c r="G1471" s="328"/>
      <c r="M1471" s="328"/>
    </row>
    <row r="1472" spans="5:13" s="243" customFormat="1">
      <c r="E1472" s="328"/>
      <c r="F1472" s="328"/>
      <c r="G1472" s="328"/>
      <c r="M1472" s="328"/>
    </row>
    <row r="1473" spans="5:13" s="243" customFormat="1">
      <c r="E1473" s="328"/>
      <c r="F1473" s="328"/>
      <c r="G1473" s="328"/>
      <c r="M1473" s="328"/>
    </row>
    <row r="1474" spans="5:13" s="243" customFormat="1">
      <c r="E1474" s="328"/>
      <c r="F1474" s="328"/>
      <c r="G1474" s="328"/>
      <c r="M1474" s="328"/>
    </row>
    <row r="1475" spans="5:13" s="243" customFormat="1">
      <c r="E1475" s="328"/>
      <c r="F1475" s="328"/>
      <c r="G1475" s="328"/>
      <c r="M1475" s="328"/>
    </row>
    <row r="1476" spans="5:13" s="243" customFormat="1">
      <c r="E1476" s="328"/>
      <c r="F1476" s="328"/>
      <c r="G1476" s="328"/>
      <c r="M1476" s="328"/>
    </row>
    <row r="1477" spans="5:13" s="243" customFormat="1">
      <c r="E1477" s="328"/>
      <c r="F1477" s="328"/>
      <c r="G1477" s="328"/>
      <c r="M1477" s="328"/>
    </row>
    <row r="1478" spans="5:13" s="243" customFormat="1">
      <c r="E1478" s="328"/>
      <c r="F1478" s="328"/>
      <c r="G1478" s="328"/>
      <c r="M1478" s="328"/>
    </row>
    <row r="1479" spans="5:13" s="243" customFormat="1">
      <c r="E1479" s="328"/>
      <c r="F1479" s="328"/>
      <c r="G1479" s="328"/>
      <c r="M1479" s="328"/>
    </row>
    <row r="1480" spans="5:13" s="243" customFormat="1">
      <c r="E1480" s="328"/>
      <c r="F1480" s="328"/>
      <c r="G1480" s="328"/>
      <c r="M1480" s="328"/>
    </row>
    <row r="1481" spans="5:13" s="243" customFormat="1">
      <c r="E1481" s="328"/>
      <c r="F1481" s="328"/>
      <c r="G1481" s="328"/>
      <c r="M1481" s="328"/>
    </row>
    <row r="1482" spans="5:13" s="243" customFormat="1">
      <c r="E1482" s="328"/>
      <c r="F1482" s="328"/>
      <c r="G1482" s="328"/>
      <c r="M1482" s="328"/>
    </row>
    <row r="1483" spans="5:13" s="243" customFormat="1">
      <c r="E1483" s="328"/>
      <c r="F1483" s="328"/>
      <c r="G1483" s="328"/>
      <c r="M1483" s="328"/>
    </row>
    <row r="1484" spans="5:13" s="243" customFormat="1">
      <c r="E1484" s="328"/>
      <c r="F1484" s="328"/>
      <c r="G1484" s="328"/>
      <c r="M1484" s="328"/>
    </row>
    <row r="1485" spans="5:13" s="243" customFormat="1">
      <c r="E1485" s="328"/>
      <c r="F1485" s="328"/>
      <c r="G1485" s="328"/>
      <c r="M1485" s="328"/>
    </row>
    <row r="1486" spans="5:13" s="243" customFormat="1">
      <c r="E1486" s="328"/>
      <c r="F1486" s="328"/>
      <c r="G1486" s="328"/>
      <c r="M1486" s="328"/>
    </row>
    <row r="1487" spans="5:13" s="243" customFormat="1">
      <c r="E1487" s="328"/>
      <c r="F1487" s="328"/>
      <c r="G1487" s="328"/>
      <c r="M1487" s="328"/>
    </row>
    <row r="1488" spans="5:13" s="243" customFormat="1">
      <c r="E1488" s="328"/>
      <c r="F1488" s="328"/>
      <c r="G1488" s="328"/>
      <c r="M1488" s="328"/>
    </row>
    <row r="1489" spans="5:13" s="243" customFormat="1">
      <c r="E1489" s="328"/>
      <c r="F1489" s="328"/>
      <c r="G1489" s="328"/>
      <c r="M1489" s="328"/>
    </row>
    <row r="1490" spans="5:13" s="243" customFormat="1">
      <c r="E1490" s="328"/>
      <c r="F1490" s="328"/>
      <c r="G1490" s="328"/>
      <c r="M1490" s="328"/>
    </row>
    <row r="1491" spans="5:13" s="243" customFormat="1">
      <c r="E1491" s="328"/>
      <c r="F1491" s="328"/>
      <c r="G1491" s="328"/>
      <c r="M1491" s="328"/>
    </row>
    <row r="1492" spans="5:13" s="243" customFormat="1">
      <c r="E1492" s="328"/>
      <c r="F1492" s="328"/>
      <c r="G1492" s="328"/>
      <c r="M1492" s="328"/>
    </row>
    <row r="1493" spans="5:13" s="243" customFormat="1">
      <c r="E1493" s="328"/>
      <c r="F1493" s="328"/>
      <c r="G1493" s="328"/>
      <c r="M1493" s="328"/>
    </row>
    <row r="1494" spans="5:13" s="243" customFormat="1">
      <c r="E1494" s="328"/>
      <c r="F1494" s="328"/>
      <c r="G1494" s="328"/>
      <c r="M1494" s="328"/>
    </row>
    <row r="1495" spans="5:13" s="243" customFormat="1">
      <c r="E1495" s="328"/>
      <c r="F1495" s="328"/>
      <c r="G1495" s="328"/>
      <c r="M1495" s="328"/>
    </row>
    <row r="1496" spans="5:13" s="243" customFormat="1">
      <c r="E1496" s="328"/>
      <c r="F1496" s="328"/>
      <c r="G1496" s="328"/>
      <c r="M1496" s="328"/>
    </row>
    <row r="1497" spans="5:13" s="243" customFormat="1">
      <c r="E1497" s="328"/>
      <c r="F1497" s="328"/>
      <c r="G1497" s="328"/>
      <c r="M1497" s="328"/>
    </row>
    <row r="1498" spans="5:13" s="243" customFormat="1">
      <c r="E1498" s="328"/>
      <c r="F1498" s="328"/>
      <c r="G1498" s="328"/>
      <c r="M1498" s="328"/>
    </row>
    <row r="1499" spans="5:13" s="243" customFormat="1">
      <c r="E1499" s="328"/>
      <c r="F1499" s="328"/>
      <c r="G1499" s="328"/>
      <c r="M1499" s="328"/>
    </row>
    <row r="1500" spans="5:13" s="243" customFormat="1">
      <c r="E1500" s="328"/>
      <c r="F1500" s="328"/>
      <c r="G1500" s="328"/>
      <c r="M1500" s="328"/>
    </row>
    <row r="1501" spans="5:13" s="243" customFormat="1">
      <c r="E1501" s="328"/>
      <c r="F1501" s="328"/>
      <c r="G1501" s="328"/>
      <c r="M1501" s="328"/>
    </row>
    <row r="1502" spans="5:13" s="243" customFormat="1">
      <c r="E1502" s="328"/>
      <c r="F1502" s="328"/>
      <c r="G1502" s="328"/>
      <c r="M1502" s="328"/>
    </row>
    <row r="1503" spans="5:13" s="243" customFormat="1">
      <c r="E1503" s="328"/>
      <c r="F1503" s="328"/>
      <c r="G1503" s="328"/>
      <c r="M1503" s="328"/>
    </row>
    <row r="1504" spans="5:13" s="243" customFormat="1">
      <c r="E1504" s="328"/>
      <c r="F1504" s="328"/>
      <c r="G1504" s="328"/>
      <c r="M1504" s="328"/>
    </row>
    <row r="1505" spans="5:13" s="243" customFormat="1">
      <c r="E1505" s="328"/>
      <c r="F1505" s="328"/>
      <c r="G1505" s="328"/>
      <c r="M1505" s="328"/>
    </row>
    <row r="1506" spans="5:13" s="243" customFormat="1">
      <c r="E1506" s="328"/>
      <c r="F1506" s="328"/>
      <c r="G1506" s="328"/>
      <c r="M1506" s="328"/>
    </row>
    <row r="1507" spans="5:13" s="243" customFormat="1">
      <c r="E1507" s="328"/>
      <c r="F1507" s="328"/>
      <c r="G1507" s="328"/>
      <c r="M1507" s="328"/>
    </row>
    <row r="1508" spans="5:13" s="243" customFormat="1">
      <c r="E1508" s="328"/>
      <c r="F1508" s="328"/>
      <c r="G1508" s="328"/>
      <c r="M1508" s="328"/>
    </row>
    <row r="1509" spans="5:13" s="243" customFormat="1">
      <c r="E1509" s="328"/>
      <c r="F1509" s="328"/>
      <c r="G1509" s="328"/>
      <c r="M1509" s="328"/>
    </row>
    <row r="1510" spans="5:13" s="243" customFormat="1">
      <c r="E1510" s="328"/>
      <c r="F1510" s="328"/>
      <c r="G1510" s="328"/>
      <c r="M1510" s="328"/>
    </row>
    <row r="1511" spans="5:13" s="243" customFormat="1">
      <c r="E1511" s="328"/>
      <c r="F1511" s="328"/>
      <c r="G1511" s="328"/>
      <c r="M1511" s="328"/>
    </row>
    <row r="1512" spans="5:13" s="243" customFormat="1">
      <c r="E1512" s="328"/>
      <c r="F1512" s="328"/>
      <c r="G1512" s="328"/>
      <c r="M1512" s="328"/>
    </row>
    <row r="1513" spans="5:13" s="243" customFormat="1">
      <c r="E1513" s="328"/>
      <c r="F1513" s="328"/>
      <c r="G1513" s="328"/>
      <c r="M1513" s="328"/>
    </row>
    <row r="1514" spans="5:13" s="243" customFormat="1">
      <c r="E1514" s="328"/>
      <c r="F1514" s="328"/>
      <c r="G1514" s="328"/>
      <c r="M1514" s="328"/>
    </row>
    <row r="1515" spans="5:13" s="243" customFormat="1">
      <c r="E1515" s="328"/>
      <c r="F1515" s="328"/>
      <c r="G1515" s="328"/>
      <c r="M1515" s="328"/>
    </row>
    <row r="1516" spans="5:13" s="243" customFormat="1">
      <c r="E1516" s="328"/>
      <c r="F1516" s="328"/>
      <c r="G1516" s="328"/>
      <c r="M1516" s="328"/>
    </row>
    <row r="1517" spans="5:13" s="243" customFormat="1">
      <c r="E1517" s="328"/>
      <c r="F1517" s="328"/>
      <c r="G1517" s="328"/>
      <c r="M1517" s="328"/>
    </row>
    <row r="1518" spans="5:13" s="243" customFormat="1">
      <c r="E1518" s="328"/>
      <c r="F1518" s="328"/>
      <c r="G1518" s="328"/>
      <c r="M1518" s="328"/>
    </row>
    <row r="1519" spans="5:13" s="243" customFormat="1">
      <c r="E1519" s="328"/>
      <c r="F1519" s="328"/>
      <c r="G1519" s="328"/>
      <c r="M1519" s="328"/>
    </row>
    <row r="1520" spans="5:13" s="243" customFormat="1">
      <c r="E1520" s="328"/>
      <c r="F1520" s="328"/>
      <c r="G1520" s="328"/>
      <c r="M1520" s="328"/>
    </row>
    <row r="1521" spans="5:13" s="243" customFormat="1">
      <c r="E1521" s="328"/>
      <c r="F1521" s="328"/>
      <c r="G1521" s="328"/>
      <c r="M1521" s="328"/>
    </row>
    <row r="1522" spans="5:13" s="243" customFormat="1">
      <c r="E1522" s="328"/>
      <c r="F1522" s="328"/>
      <c r="G1522" s="328"/>
      <c r="M1522" s="328"/>
    </row>
    <row r="1523" spans="5:13" s="243" customFormat="1">
      <c r="E1523" s="328"/>
      <c r="F1523" s="328"/>
      <c r="G1523" s="328"/>
      <c r="M1523" s="328"/>
    </row>
    <row r="1524" spans="5:13" s="243" customFormat="1">
      <c r="E1524" s="328"/>
      <c r="F1524" s="328"/>
      <c r="G1524" s="328"/>
      <c r="M1524" s="328"/>
    </row>
    <row r="1525" spans="5:13" s="243" customFormat="1">
      <c r="E1525" s="328"/>
      <c r="F1525" s="328"/>
      <c r="G1525" s="328"/>
      <c r="M1525" s="328"/>
    </row>
    <row r="1526" spans="5:13" s="243" customFormat="1">
      <c r="E1526" s="328"/>
      <c r="F1526" s="328"/>
      <c r="G1526" s="328"/>
      <c r="M1526" s="328"/>
    </row>
    <row r="1527" spans="5:13" s="243" customFormat="1">
      <c r="E1527" s="328"/>
      <c r="F1527" s="328"/>
      <c r="G1527" s="328"/>
      <c r="M1527" s="328"/>
    </row>
    <row r="1528" spans="5:13" s="243" customFormat="1">
      <c r="E1528" s="328"/>
      <c r="F1528" s="328"/>
      <c r="G1528" s="328"/>
      <c r="M1528" s="328"/>
    </row>
    <row r="1529" spans="5:13" s="243" customFormat="1">
      <c r="E1529" s="328"/>
      <c r="F1529" s="328"/>
      <c r="G1529" s="328"/>
      <c r="M1529" s="328"/>
    </row>
    <row r="1530" spans="5:13" s="243" customFormat="1">
      <c r="E1530" s="328"/>
      <c r="F1530" s="328"/>
      <c r="G1530" s="328"/>
      <c r="M1530" s="328"/>
    </row>
    <row r="1531" spans="5:13" s="243" customFormat="1">
      <c r="E1531" s="328"/>
      <c r="F1531" s="328"/>
      <c r="G1531" s="328"/>
      <c r="M1531" s="328"/>
    </row>
    <row r="1532" spans="5:13" s="243" customFormat="1">
      <c r="E1532" s="328"/>
      <c r="F1532" s="328"/>
      <c r="G1532" s="328"/>
      <c r="M1532" s="328"/>
    </row>
    <row r="1533" spans="5:13" s="243" customFormat="1">
      <c r="E1533" s="328"/>
      <c r="F1533" s="328"/>
      <c r="G1533" s="328"/>
      <c r="M1533" s="328"/>
    </row>
    <row r="1534" spans="5:13" s="243" customFormat="1">
      <c r="E1534" s="328"/>
      <c r="F1534" s="328"/>
      <c r="G1534" s="328"/>
      <c r="M1534" s="328"/>
    </row>
    <row r="1535" spans="5:13" s="243" customFormat="1">
      <c r="E1535" s="328"/>
      <c r="F1535" s="328"/>
      <c r="G1535" s="328"/>
      <c r="M1535" s="328"/>
    </row>
    <row r="1536" spans="5:13" s="243" customFormat="1">
      <c r="E1536" s="328"/>
      <c r="F1536" s="328"/>
      <c r="G1536" s="328"/>
      <c r="M1536" s="328"/>
    </row>
    <row r="1537" spans="5:13" s="243" customFormat="1">
      <c r="E1537" s="328"/>
      <c r="F1537" s="328"/>
      <c r="G1537" s="328"/>
      <c r="M1537" s="328"/>
    </row>
    <row r="1538" spans="5:13" s="243" customFormat="1">
      <c r="E1538" s="328"/>
      <c r="F1538" s="328"/>
      <c r="G1538" s="328"/>
      <c r="M1538" s="328"/>
    </row>
    <row r="1539" spans="5:13" s="243" customFormat="1">
      <c r="E1539" s="328"/>
      <c r="F1539" s="328"/>
      <c r="G1539" s="328"/>
      <c r="M1539" s="328"/>
    </row>
    <row r="1540" spans="5:13" s="243" customFormat="1">
      <c r="E1540" s="328"/>
      <c r="F1540" s="328"/>
      <c r="G1540" s="328"/>
      <c r="M1540" s="328"/>
    </row>
    <row r="1541" spans="5:13" s="243" customFormat="1">
      <c r="E1541" s="328"/>
      <c r="F1541" s="328"/>
      <c r="G1541" s="328"/>
      <c r="M1541" s="328"/>
    </row>
    <row r="1542" spans="5:13" s="243" customFormat="1">
      <c r="E1542" s="328"/>
      <c r="F1542" s="328"/>
      <c r="G1542" s="328"/>
      <c r="M1542" s="328"/>
    </row>
    <row r="1543" spans="5:13" s="243" customFormat="1">
      <c r="E1543" s="328"/>
      <c r="F1543" s="328"/>
      <c r="G1543" s="328"/>
      <c r="M1543" s="328"/>
    </row>
    <row r="1544" spans="5:13" s="243" customFormat="1">
      <c r="E1544" s="328"/>
      <c r="F1544" s="328"/>
      <c r="G1544" s="328"/>
      <c r="M1544" s="328"/>
    </row>
    <row r="1545" spans="5:13" s="243" customFormat="1">
      <c r="E1545" s="328"/>
      <c r="F1545" s="328"/>
      <c r="G1545" s="328"/>
      <c r="M1545" s="328"/>
    </row>
    <row r="1546" spans="5:13" s="243" customFormat="1">
      <c r="E1546" s="328"/>
      <c r="F1546" s="328"/>
      <c r="G1546" s="328"/>
      <c r="M1546" s="328"/>
    </row>
    <row r="1547" spans="5:13" s="243" customFormat="1">
      <c r="E1547" s="328"/>
      <c r="F1547" s="328"/>
      <c r="G1547" s="328"/>
      <c r="M1547" s="328"/>
    </row>
    <row r="1548" spans="5:13" s="243" customFormat="1">
      <c r="E1548" s="328"/>
      <c r="F1548" s="328"/>
      <c r="G1548" s="328"/>
      <c r="M1548" s="328"/>
    </row>
    <row r="1549" spans="5:13" s="243" customFormat="1">
      <c r="E1549" s="328"/>
      <c r="F1549" s="328"/>
      <c r="G1549" s="328"/>
      <c r="M1549" s="328"/>
    </row>
    <row r="1550" spans="5:13" s="243" customFormat="1">
      <c r="E1550" s="328"/>
      <c r="F1550" s="328"/>
      <c r="G1550" s="328"/>
      <c r="M1550" s="328"/>
    </row>
    <row r="1551" spans="5:13" s="243" customFormat="1">
      <c r="E1551" s="328"/>
      <c r="F1551" s="328"/>
      <c r="G1551" s="328"/>
      <c r="M1551" s="328"/>
    </row>
    <row r="1552" spans="5:13" s="243" customFormat="1">
      <c r="E1552" s="328"/>
      <c r="F1552" s="328"/>
      <c r="G1552" s="328"/>
      <c r="M1552" s="328"/>
    </row>
    <row r="1553" spans="5:13" s="243" customFormat="1">
      <c r="E1553" s="328"/>
      <c r="F1553" s="328"/>
      <c r="G1553" s="328"/>
      <c r="M1553" s="328"/>
    </row>
    <row r="1554" spans="5:13" s="243" customFormat="1">
      <c r="E1554" s="328"/>
      <c r="F1554" s="328"/>
      <c r="G1554" s="328"/>
      <c r="M1554" s="328"/>
    </row>
    <row r="1555" spans="5:13" s="243" customFormat="1">
      <c r="E1555" s="328"/>
      <c r="F1555" s="328"/>
      <c r="G1555" s="328"/>
      <c r="M1555" s="328"/>
    </row>
    <row r="1556" spans="5:13" s="243" customFormat="1">
      <c r="E1556" s="328"/>
      <c r="F1556" s="328"/>
      <c r="G1556" s="328"/>
      <c r="M1556" s="328"/>
    </row>
    <row r="1557" spans="5:13" s="243" customFormat="1">
      <c r="E1557" s="328"/>
      <c r="F1557" s="328"/>
      <c r="G1557" s="328"/>
      <c r="M1557" s="328"/>
    </row>
    <row r="1558" spans="5:13" s="243" customFormat="1">
      <c r="E1558" s="328"/>
      <c r="F1558" s="328"/>
      <c r="G1558" s="328"/>
      <c r="M1558" s="328"/>
    </row>
    <row r="1559" spans="5:13" s="243" customFormat="1">
      <c r="E1559" s="328"/>
      <c r="F1559" s="328"/>
      <c r="G1559" s="328"/>
      <c r="M1559" s="328"/>
    </row>
    <row r="1560" spans="5:13" s="243" customFormat="1">
      <c r="E1560" s="328"/>
      <c r="F1560" s="328"/>
      <c r="G1560" s="328"/>
      <c r="M1560" s="328"/>
    </row>
    <row r="1561" spans="5:13" s="243" customFormat="1">
      <c r="E1561" s="328"/>
      <c r="F1561" s="328"/>
      <c r="G1561" s="328"/>
      <c r="M1561" s="328"/>
    </row>
    <row r="1562" spans="5:13" s="243" customFormat="1">
      <c r="E1562" s="328"/>
      <c r="F1562" s="328"/>
      <c r="G1562" s="328"/>
      <c r="M1562" s="328"/>
    </row>
    <row r="1563" spans="5:13" s="243" customFormat="1">
      <c r="E1563" s="328"/>
      <c r="F1563" s="328"/>
      <c r="G1563" s="328"/>
      <c r="M1563" s="328"/>
    </row>
    <row r="1564" spans="5:13" s="243" customFormat="1">
      <c r="E1564" s="328"/>
      <c r="F1564" s="328"/>
      <c r="G1564" s="328"/>
      <c r="M1564" s="328"/>
    </row>
    <row r="1565" spans="5:13" s="243" customFormat="1">
      <c r="E1565" s="328"/>
      <c r="F1565" s="328"/>
      <c r="G1565" s="328"/>
      <c r="M1565" s="328"/>
    </row>
    <row r="1566" spans="5:13" s="243" customFormat="1">
      <c r="E1566" s="328"/>
      <c r="F1566" s="328"/>
      <c r="G1566" s="328"/>
      <c r="M1566" s="328"/>
    </row>
    <row r="1567" spans="5:13" s="243" customFormat="1">
      <c r="E1567" s="328"/>
      <c r="F1567" s="328"/>
      <c r="G1567" s="328"/>
      <c r="M1567" s="328"/>
    </row>
    <row r="1568" spans="5:13" s="243" customFormat="1">
      <c r="E1568" s="328"/>
      <c r="F1568" s="328"/>
      <c r="G1568" s="328"/>
      <c r="M1568" s="328"/>
    </row>
    <row r="1569" spans="5:13" s="243" customFormat="1">
      <c r="E1569" s="328"/>
      <c r="F1569" s="328"/>
      <c r="G1569" s="328"/>
      <c r="M1569" s="328"/>
    </row>
    <row r="1570" spans="5:13" s="243" customFormat="1">
      <c r="E1570" s="328"/>
      <c r="F1570" s="328"/>
      <c r="G1570" s="328"/>
      <c r="M1570" s="328"/>
    </row>
    <row r="1571" spans="5:13" s="243" customFormat="1">
      <c r="E1571" s="328"/>
      <c r="F1571" s="328"/>
      <c r="G1571" s="328"/>
      <c r="M1571" s="328"/>
    </row>
    <row r="1572" spans="5:13" s="243" customFormat="1">
      <c r="E1572" s="328"/>
      <c r="F1572" s="328"/>
      <c r="G1572" s="328"/>
      <c r="M1572" s="328"/>
    </row>
    <row r="1573" spans="5:13" s="243" customFormat="1">
      <c r="E1573" s="328"/>
      <c r="F1573" s="328"/>
      <c r="G1573" s="328"/>
      <c r="M1573" s="328"/>
    </row>
    <row r="1574" spans="5:13" s="243" customFormat="1">
      <c r="E1574" s="328"/>
      <c r="F1574" s="328"/>
      <c r="G1574" s="328"/>
      <c r="M1574" s="328"/>
    </row>
    <row r="1575" spans="5:13" s="243" customFormat="1">
      <c r="E1575" s="328"/>
      <c r="F1575" s="328"/>
      <c r="G1575" s="328"/>
      <c r="M1575" s="328"/>
    </row>
    <row r="1576" spans="5:13" s="243" customFormat="1">
      <c r="E1576" s="328"/>
      <c r="F1576" s="328"/>
      <c r="G1576" s="328"/>
      <c r="M1576" s="328"/>
    </row>
    <row r="1577" spans="5:13" s="243" customFormat="1">
      <c r="E1577" s="328"/>
      <c r="F1577" s="328"/>
      <c r="G1577" s="328"/>
      <c r="M1577" s="328"/>
    </row>
    <row r="1578" spans="5:13" s="243" customFormat="1">
      <c r="E1578" s="328"/>
      <c r="F1578" s="328"/>
      <c r="G1578" s="328"/>
      <c r="M1578" s="328"/>
    </row>
    <row r="1579" spans="5:13" s="243" customFormat="1">
      <c r="E1579" s="328"/>
      <c r="F1579" s="328"/>
      <c r="G1579" s="328"/>
      <c r="M1579" s="328"/>
    </row>
    <row r="1580" spans="5:13" s="243" customFormat="1">
      <c r="E1580" s="328"/>
      <c r="F1580" s="328"/>
      <c r="G1580" s="328"/>
      <c r="M1580" s="328"/>
    </row>
    <row r="1581" spans="5:13" s="243" customFormat="1">
      <c r="E1581" s="328"/>
      <c r="F1581" s="328"/>
      <c r="G1581" s="328"/>
      <c r="M1581" s="328"/>
    </row>
    <row r="1582" spans="5:13" s="243" customFormat="1">
      <c r="E1582" s="328"/>
      <c r="F1582" s="328"/>
      <c r="G1582" s="328"/>
      <c r="M1582" s="328"/>
    </row>
    <row r="1583" spans="5:13" s="243" customFormat="1">
      <c r="E1583" s="328"/>
      <c r="F1583" s="328"/>
      <c r="G1583" s="328"/>
      <c r="M1583" s="328"/>
    </row>
    <row r="1584" spans="5:13" s="243" customFormat="1">
      <c r="E1584" s="328"/>
      <c r="F1584" s="328"/>
      <c r="G1584" s="328"/>
      <c r="M1584" s="328"/>
    </row>
    <row r="1585" spans="5:13" s="243" customFormat="1">
      <c r="E1585" s="328"/>
      <c r="F1585" s="328"/>
      <c r="G1585" s="328"/>
      <c r="M1585" s="328"/>
    </row>
    <row r="1586" spans="5:13" s="243" customFormat="1">
      <c r="E1586" s="328"/>
      <c r="F1586" s="328"/>
      <c r="G1586" s="328"/>
      <c r="M1586" s="328"/>
    </row>
    <row r="1587" spans="5:13" s="243" customFormat="1">
      <c r="E1587" s="328"/>
      <c r="F1587" s="328"/>
      <c r="G1587" s="328"/>
      <c r="M1587" s="328"/>
    </row>
    <row r="1588" spans="5:13" s="243" customFormat="1">
      <c r="E1588" s="328"/>
      <c r="F1588" s="328"/>
      <c r="G1588" s="328"/>
      <c r="M1588" s="328"/>
    </row>
    <row r="1589" spans="5:13" s="243" customFormat="1">
      <c r="E1589" s="328"/>
      <c r="F1589" s="328"/>
      <c r="G1589" s="328"/>
      <c r="M1589" s="328"/>
    </row>
    <row r="1590" spans="5:13" s="243" customFormat="1">
      <c r="E1590" s="328"/>
      <c r="F1590" s="328"/>
      <c r="G1590" s="328"/>
      <c r="M1590" s="328"/>
    </row>
    <row r="1591" spans="5:13" s="243" customFormat="1">
      <c r="E1591" s="328"/>
      <c r="F1591" s="328"/>
      <c r="G1591" s="328"/>
      <c r="M1591" s="328"/>
    </row>
    <row r="1592" spans="5:13" s="243" customFormat="1">
      <c r="E1592" s="328"/>
      <c r="F1592" s="328"/>
      <c r="G1592" s="328"/>
      <c r="M1592" s="328"/>
    </row>
    <row r="1593" spans="5:13" s="243" customFormat="1">
      <c r="E1593" s="328"/>
      <c r="F1593" s="328"/>
      <c r="G1593" s="328"/>
      <c r="M1593" s="328"/>
    </row>
    <row r="1594" spans="5:13" s="243" customFormat="1">
      <c r="E1594" s="328"/>
      <c r="F1594" s="328"/>
      <c r="G1594" s="328"/>
      <c r="M1594" s="328"/>
    </row>
    <row r="1595" spans="5:13" s="243" customFormat="1">
      <c r="E1595" s="328"/>
      <c r="F1595" s="328"/>
      <c r="G1595" s="328"/>
      <c r="M1595" s="328"/>
    </row>
    <row r="1596" spans="5:13" s="243" customFormat="1">
      <c r="E1596" s="328"/>
      <c r="F1596" s="328"/>
      <c r="G1596" s="328"/>
      <c r="M1596" s="328"/>
    </row>
    <row r="1597" spans="5:13" s="243" customFormat="1">
      <c r="E1597" s="328"/>
      <c r="F1597" s="328"/>
      <c r="G1597" s="328"/>
      <c r="M1597" s="328"/>
    </row>
    <row r="1598" spans="5:13" s="243" customFormat="1">
      <c r="E1598" s="328"/>
      <c r="F1598" s="328"/>
      <c r="G1598" s="328"/>
      <c r="M1598" s="328"/>
    </row>
    <row r="1599" spans="5:13" s="243" customFormat="1">
      <c r="E1599" s="328"/>
      <c r="F1599" s="328"/>
      <c r="G1599" s="328"/>
      <c r="M1599" s="328"/>
    </row>
    <row r="1600" spans="5:13" s="243" customFormat="1">
      <c r="E1600" s="328"/>
      <c r="F1600" s="328"/>
      <c r="G1600" s="328"/>
      <c r="M1600" s="328"/>
    </row>
    <row r="1601" spans="5:13" s="243" customFormat="1">
      <c r="E1601" s="328"/>
      <c r="F1601" s="328"/>
      <c r="G1601" s="328"/>
      <c r="M1601" s="328"/>
    </row>
    <row r="1602" spans="5:13" s="243" customFormat="1">
      <c r="E1602" s="328"/>
      <c r="F1602" s="328"/>
      <c r="G1602" s="328"/>
      <c r="M1602" s="328"/>
    </row>
    <row r="1603" spans="5:13" s="243" customFormat="1">
      <c r="E1603" s="328"/>
      <c r="F1603" s="328"/>
      <c r="G1603" s="328"/>
      <c r="M1603" s="328"/>
    </row>
    <row r="1604" spans="5:13" s="243" customFormat="1">
      <c r="E1604" s="328"/>
      <c r="F1604" s="328"/>
      <c r="G1604" s="328"/>
      <c r="M1604" s="328"/>
    </row>
    <row r="1605" spans="5:13" s="243" customFormat="1">
      <c r="E1605" s="328"/>
      <c r="F1605" s="328"/>
      <c r="G1605" s="328"/>
      <c r="M1605" s="328"/>
    </row>
    <row r="1606" spans="5:13" s="243" customFormat="1">
      <c r="E1606" s="328"/>
      <c r="F1606" s="328"/>
      <c r="G1606" s="328"/>
      <c r="M1606" s="328"/>
    </row>
    <row r="1607" spans="5:13" s="243" customFormat="1">
      <c r="E1607" s="328"/>
      <c r="F1607" s="328"/>
      <c r="G1607" s="328"/>
      <c r="M1607" s="328"/>
    </row>
    <row r="1608" spans="5:13" s="243" customFormat="1">
      <c r="E1608" s="328"/>
      <c r="F1608" s="328"/>
      <c r="G1608" s="328"/>
      <c r="M1608" s="328"/>
    </row>
    <row r="1609" spans="5:13" s="243" customFormat="1">
      <c r="E1609" s="328"/>
      <c r="F1609" s="328"/>
      <c r="G1609" s="328"/>
      <c r="M1609" s="328"/>
    </row>
    <row r="1610" spans="5:13" s="243" customFormat="1">
      <c r="E1610" s="328"/>
      <c r="F1610" s="328"/>
      <c r="G1610" s="328"/>
      <c r="M1610" s="328"/>
    </row>
    <row r="1611" spans="5:13" s="243" customFormat="1">
      <c r="E1611" s="328"/>
      <c r="F1611" s="328"/>
      <c r="G1611" s="328"/>
      <c r="M1611" s="328"/>
    </row>
    <row r="1612" spans="5:13" s="243" customFormat="1">
      <c r="E1612" s="328"/>
      <c r="F1612" s="328"/>
      <c r="G1612" s="328"/>
      <c r="M1612" s="328"/>
    </row>
    <row r="1613" spans="5:13" s="243" customFormat="1">
      <c r="E1613" s="328"/>
      <c r="F1613" s="328"/>
      <c r="G1613" s="328"/>
      <c r="M1613" s="328"/>
    </row>
    <row r="1614" spans="5:13" s="243" customFormat="1">
      <c r="E1614" s="328"/>
      <c r="F1614" s="328"/>
      <c r="G1614" s="328"/>
      <c r="M1614" s="328"/>
    </row>
    <row r="1615" spans="5:13" s="243" customFormat="1">
      <c r="E1615" s="328"/>
      <c r="F1615" s="328"/>
      <c r="G1615" s="328"/>
      <c r="M1615" s="328"/>
    </row>
    <row r="1616" spans="5:13" s="243" customFormat="1">
      <c r="E1616" s="328"/>
      <c r="F1616" s="328"/>
      <c r="G1616" s="328"/>
      <c r="M1616" s="328"/>
    </row>
    <row r="1617" spans="5:13" s="243" customFormat="1">
      <c r="E1617" s="328"/>
      <c r="F1617" s="328"/>
      <c r="G1617" s="328"/>
      <c r="M1617" s="328"/>
    </row>
    <row r="1618" spans="5:13" s="243" customFormat="1">
      <c r="E1618" s="328"/>
      <c r="F1618" s="328"/>
      <c r="G1618" s="328"/>
      <c r="M1618" s="328"/>
    </row>
    <row r="1619" spans="5:13" s="243" customFormat="1">
      <c r="E1619" s="328"/>
      <c r="F1619" s="328"/>
      <c r="G1619" s="328"/>
      <c r="M1619" s="328"/>
    </row>
    <row r="1620" spans="5:13" s="243" customFormat="1">
      <c r="E1620" s="328"/>
      <c r="F1620" s="328"/>
      <c r="G1620" s="328"/>
      <c r="M1620" s="328"/>
    </row>
    <row r="1621" spans="5:13" s="243" customFormat="1">
      <c r="E1621" s="328"/>
      <c r="F1621" s="328"/>
      <c r="G1621" s="328"/>
      <c r="M1621" s="328"/>
    </row>
    <row r="1622" spans="5:13" s="243" customFormat="1">
      <c r="E1622" s="328"/>
      <c r="F1622" s="328"/>
      <c r="G1622" s="328"/>
      <c r="M1622" s="328"/>
    </row>
    <row r="1623" spans="5:13" s="243" customFormat="1">
      <c r="E1623" s="328"/>
      <c r="F1623" s="328"/>
      <c r="G1623" s="328"/>
      <c r="M1623" s="328"/>
    </row>
    <row r="1624" spans="5:13" s="243" customFormat="1">
      <c r="E1624" s="328"/>
      <c r="F1624" s="328"/>
      <c r="G1624" s="328"/>
      <c r="M1624" s="328"/>
    </row>
    <row r="1625" spans="5:13" s="243" customFormat="1">
      <c r="E1625" s="328"/>
      <c r="F1625" s="328"/>
      <c r="G1625" s="328"/>
      <c r="M1625" s="328"/>
    </row>
    <row r="1626" spans="5:13" s="243" customFormat="1">
      <c r="E1626" s="328"/>
      <c r="F1626" s="328"/>
      <c r="G1626" s="328"/>
      <c r="M1626" s="328"/>
    </row>
    <row r="1627" spans="5:13" s="243" customFormat="1">
      <c r="E1627" s="328"/>
      <c r="F1627" s="328"/>
      <c r="G1627" s="328"/>
      <c r="M1627" s="328"/>
    </row>
    <row r="1628" spans="5:13" s="243" customFormat="1">
      <c r="E1628" s="328"/>
      <c r="F1628" s="328"/>
      <c r="G1628" s="328"/>
      <c r="M1628" s="328"/>
    </row>
    <row r="1629" spans="5:13" s="243" customFormat="1">
      <c r="E1629" s="328"/>
      <c r="F1629" s="328"/>
      <c r="G1629" s="328"/>
      <c r="M1629" s="328"/>
    </row>
    <row r="1630" spans="5:13" s="243" customFormat="1">
      <c r="E1630" s="328"/>
      <c r="F1630" s="328"/>
      <c r="G1630" s="328"/>
      <c r="M1630" s="328"/>
    </row>
    <row r="1631" spans="5:13" s="243" customFormat="1">
      <c r="E1631" s="328"/>
      <c r="F1631" s="328"/>
      <c r="G1631" s="328"/>
      <c r="M1631" s="328"/>
    </row>
    <row r="1632" spans="5:13" s="243" customFormat="1">
      <c r="E1632" s="328"/>
      <c r="F1632" s="328"/>
      <c r="G1632" s="328"/>
      <c r="M1632" s="328"/>
    </row>
    <row r="1633" spans="5:13" s="243" customFormat="1">
      <c r="E1633" s="328"/>
      <c r="F1633" s="328"/>
      <c r="G1633" s="328"/>
      <c r="M1633" s="328"/>
    </row>
    <row r="1634" spans="5:13" s="243" customFormat="1">
      <c r="E1634" s="328"/>
      <c r="F1634" s="328"/>
      <c r="G1634" s="328"/>
      <c r="M1634" s="328"/>
    </row>
    <row r="1635" spans="5:13" s="243" customFormat="1">
      <c r="E1635" s="328"/>
      <c r="F1635" s="328"/>
      <c r="G1635" s="328"/>
      <c r="M1635" s="328"/>
    </row>
    <row r="1636" spans="5:13" s="243" customFormat="1">
      <c r="E1636" s="328"/>
      <c r="F1636" s="328"/>
      <c r="G1636" s="328"/>
      <c r="M1636" s="328"/>
    </row>
    <row r="1637" spans="5:13" s="243" customFormat="1">
      <c r="E1637" s="328"/>
      <c r="F1637" s="328"/>
      <c r="G1637" s="328"/>
      <c r="M1637" s="328"/>
    </row>
    <row r="1638" spans="5:13" s="243" customFormat="1">
      <c r="E1638" s="328"/>
      <c r="F1638" s="328"/>
      <c r="G1638" s="328"/>
      <c r="M1638" s="328"/>
    </row>
    <row r="1639" spans="5:13" s="243" customFormat="1">
      <c r="E1639" s="328"/>
      <c r="F1639" s="328"/>
      <c r="G1639" s="328"/>
      <c r="M1639" s="328"/>
    </row>
    <row r="1640" spans="5:13" s="243" customFormat="1">
      <c r="E1640" s="328"/>
      <c r="F1640" s="328"/>
      <c r="G1640" s="328"/>
      <c r="M1640" s="328"/>
    </row>
    <row r="1641" spans="5:13" s="243" customFormat="1">
      <c r="E1641" s="328"/>
      <c r="F1641" s="328"/>
      <c r="G1641" s="328"/>
      <c r="M1641" s="328"/>
    </row>
    <row r="1642" spans="5:13" s="243" customFormat="1">
      <c r="E1642" s="328"/>
      <c r="F1642" s="328"/>
      <c r="G1642" s="328"/>
      <c r="M1642" s="328"/>
    </row>
    <row r="1643" spans="5:13" s="243" customFormat="1">
      <c r="E1643" s="328"/>
      <c r="F1643" s="328"/>
      <c r="G1643" s="328"/>
      <c r="M1643" s="328"/>
    </row>
    <row r="1644" spans="5:13" s="243" customFormat="1">
      <c r="E1644" s="328"/>
      <c r="F1644" s="328"/>
      <c r="G1644" s="328"/>
      <c r="M1644" s="328"/>
    </row>
    <row r="1645" spans="5:13" s="243" customFormat="1">
      <c r="E1645" s="328"/>
      <c r="F1645" s="328"/>
      <c r="G1645" s="328"/>
      <c r="M1645" s="328"/>
    </row>
    <row r="1646" spans="5:13" s="243" customFormat="1">
      <c r="E1646" s="328"/>
      <c r="F1646" s="328"/>
      <c r="G1646" s="328"/>
      <c r="M1646" s="328"/>
    </row>
    <row r="1647" spans="5:13" s="243" customFormat="1">
      <c r="E1647" s="328"/>
      <c r="F1647" s="328"/>
      <c r="G1647" s="328"/>
      <c r="M1647" s="328"/>
    </row>
    <row r="1648" spans="5:13" s="243" customFormat="1">
      <c r="E1648" s="328"/>
      <c r="F1648" s="328"/>
      <c r="G1648" s="328"/>
      <c r="M1648" s="328"/>
    </row>
    <row r="1649" spans="5:13" s="243" customFormat="1">
      <c r="E1649" s="328"/>
      <c r="F1649" s="328"/>
      <c r="G1649" s="328"/>
      <c r="M1649" s="328"/>
    </row>
    <row r="1650" spans="5:13" s="243" customFormat="1">
      <c r="E1650" s="328"/>
      <c r="F1650" s="328"/>
      <c r="G1650" s="328"/>
      <c r="M1650" s="328"/>
    </row>
    <row r="1651" spans="5:13" s="243" customFormat="1">
      <c r="E1651" s="328"/>
      <c r="F1651" s="328"/>
      <c r="G1651" s="328"/>
      <c r="M1651" s="328"/>
    </row>
    <row r="1652" spans="5:13" s="243" customFormat="1">
      <c r="E1652" s="328"/>
      <c r="F1652" s="328"/>
      <c r="G1652" s="328"/>
      <c r="M1652" s="328"/>
    </row>
    <row r="1653" spans="5:13" s="243" customFormat="1">
      <c r="E1653" s="328"/>
      <c r="F1653" s="328"/>
      <c r="G1653" s="328"/>
      <c r="M1653" s="328"/>
    </row>
    <row r="1654" spans="5:13" s="243" customFormat="1">
      <c r="E1654" s="328"/>
      <c r="F1654" s="328"/>
      <c r="G1654" s="328"/>
      <c r="M1654" s="328"/>
    </row>
    <row r="1655" spans="5:13" s="243" customFormat="1">
      <c r="E1655" s="328"/>
      <c r="F1655" s="328"/>
      <c r="G1655" s="328"/>
      <c r="M1655" s="328"/>
    </row>
    <row r="1656" spans="5:13" s="243" customFormat="1">
      <c r="E1656" s="328"/>
      <c r="F1656" s="328"/>
      <c r="G1656" s="328"/>
      <c r="M1656" s="328"/>
    </row>
    <row r="1657" spans="5:13" s="243" customFormat="1">
      <c r="E1657" s="328"/>
      <c r="F1657" s="328"/>
      <c r="G1657" s="328"/>
      <c r="M1657" s="328"/>
    </row>
    <row r="1658" spans="5:13" s="243" customFormat="1">
      <c r="E1658" s="328"/>
      <c r="F1658" s="328"/>
      <c r="G1658" s="328"/>
      <c r="M1658" s="328"/>
    </row>
    <row r="1659" spans="5:13" s="243" customFormat="1">
      <c r="E1659" s="328"/>
      <c r="F1659" s="328"/>
      <c r="G1659" s="328"/>
      <c r="M1659" s="328"/>
    </row>
    <row r="1660" spans="5:13" s="243" customFormat="1">
      <c r="E1660" s="328"/>
      <c r="F1660" s="328"/>
      <c r="G1660" s="328"/>
      <c r="M1660" s="328"/>
    </row>
    <row r="1661" spans="5:13" s="243" customFormat="1">
      <c r="E1661" s="328"/>
      <c r="F1661" s="328"/>
      <c r="G1661" s="328"/>
      <c r="M1661" s="328"/>
    </row>
    <row r="1662" spans="5:13" s="243" customFormat="1">
      <c r="E1662" s="328"/>
      <c r="F1662" s="328"/>
      <c r="G1662" s="328"/>
      <c r="M1662" s="328"/>
    </row>
    <row r="1663" spans="5:13" s="243" customFormat="1">
      <c r="E1663" s="328"/>
      <c r="F1663" s="328"/>
      <c r="G1663" s="328"/>
      <c r="M1663" s="328"/>
    </row>
    <row r="1664" spans="5:13" s="243" customFormat="1">
      <c r="E1664" s="328"/>
      <c r="F1664" s="328"/>
      <c r="G1664" s="328"/>
      <c r="M1664" s="328"/>
    </row>
    <row r="1665" spans="5:13" s="243" customFormat="1">
      <c r="E1665" s="328"/>
      <c r="F1665" s="328"/>
      <c r="G1665" s="328"/>
      <c r="M1665" s="328"/>
    </row>
    <row r="1666" spans="5:13" s="243" customFormat="1">
      <c r="E1666" s="328"/>
      <c r="F1666" s="328"/>
      <c r="G1666" s="328"/>
      <c r="M1666" s="328"/>
    </row>
    <row r="1667" spans="5:13" s="243" customFormat="1">
      <c r="E1667" s="328"/>
      <c r="F1667" s="328"/>
      <c r="G1667" s="328"/>
      <c r="M1667" s="328"/>
    </row>
    <row r="1668" spans="5:13" s="243" customFormat="1">
      <c r="E1668" s="328"/>
      <c r="F1668" s="328"/>
      <c r="G1668" s="328"/>
      <c r="M1668" s="328"/>
    </row>
    <row r="1669" spans="5:13" s="243" customFormat="1">
      <c r="E1669" s="328"/>
      <c r="F1669" s="328"/>
      <c r="G1669" s="328"/>
      <c r="M1669" s="328"/>
    </row>
    <row r="1670" spans="5:13" s="243" customFormat="1">
      <c r="E1670" s="328"/>
      <c r="F1670" s="328"/>
      <c r="G1670" s="328"/>
      <c r="M1670" s="328"/>
    </row>
    <row r="1671" spans="5:13" s="243" customFormat="1">
      <c r="E1671" s="328"/>
      <c r="F1671" s="328"/>
      <c r="G1671" s="328"/>
      <c r="M1671" s="328"/>
    </row>
    <row r="1672" spans="5:13" s="243" customFormat="1">
      <c r="E1672" s="328"/>
      <c r="F1672" s="328"/>
      <c r="G1672" s="328"/>
      <c r="M1672" s="328"/>
    </row>
    <row r="1673" spans="5:13" s="243" customFormat="1">
      <c r="E1673" s="328"/>
      <c r="F1673" s="328"/>
      <c r="G1673" s="328"/>
      <c r="M1673" s="328"/>
    </row>
    <row r="1674" spans="5:13" s="243" customFormat="1">
      <c r="E1674" s="328"/>
      <c r="F1674" s="328"/>
      <c r="G1674" s="328"/>
      <c r="M1674" s="328"/>
    </row>
    <row r="1675" spans="5:13" s="243" customFormat="1">
      <c r="E1675" s="328"/>
      <c r="F1675" s="328"/>
      <c r="G1675" s="328"/>
      <c r="M1675" s="328"/>
    </row>
    <row r="1676" spans="5:13" s="243" customFormat="1">
      <c r="E1676" s="328"/>
      <c r="F1676" s="328"/>
      <c r="G1676" s="328"/>
      <c r="M1676" s="328"/>
    </row>
    <row r="1677" spans="5:13" s="243" customFormat="1">
      <c r="E1677" s="328"/>
      <c r="F1677" s="328"/>
      <c r="G1677" s="328"/>
      <c r="M1677" s="328"/>
    </row>
    <row r="1678" spans="5:13" s="243" customFormat="1">
      <c r="E1678" s="328"/>
      <c r="F1678" s="328"/>
      <c r="G1678" s="328"/>
      <c r="M1678" s="328"/>
    </row>
    <row r="1679" spans="5:13" s="243" customFormat="1">
      <c r="E1679" s="328"/>
      <c r="F1679" s="328"/>
      <c r="G1679" s="328"/>
      <c r="M1679" s="328"/>
    </row>
    <row r="1680" spans="5:13" s="243" customFormat="1">
      <c r="E1680" s="328"/>
      <c r="F1680" s="328"/>
      <c r="G1680" s="328"/>
      <c r="M1680" s="328"/>
    </row>
    <row r="1681" spans="5:13" s="243" customFormat="1">
      <c r="E1681" s="328"/>
      <c r="F1681" s="328"/>
      <c r="G1681" s="328"/>
      <c r="M1681" s="328"/>
    </row>
    <row r="1682" spans="5:13" s="243" customFormat="1">
      <c r="E1682" s="328"/>
      <c r="F1682" s="328"/>
      <c r="G1682" s="328"/>
      <c r="M1682" s="328"/>
    </row>
    <row r="1683" spans="5:13" s="243" customFormat="1">
      <c r="E1683" s="328"/>
      <c r="F1683" s="328"/>
      <c r="G1683" s="328"/>
      <c r="M1683" s="328"/>
    </row>
    <row r="1684" spans="5:13" s="243" customFormat="1">
      <c r="E1684" s="328"/>
      <c r="F1684" s="328"/>
      <c r="G1684" s="328"/>
      <c r="M1684" s="328"/>
    </row>
    <row r="1685" spans="5:13" s="243" customFormat="1">
      <c r="E1685" s="328"/>
      <c r="F1685" s="328"/>
      <c r="G1685" s="328"/>
      <c r="M1685" s="328"/>
    </row>
    <row r="1686" spans="5:13" s="243" customFormat="1">
      <c r="E1686" s="328"/>
      <c r="F1686" s="328"/>
      <c r="G1686" s="328"/>
      <c r="M1686" s="328"/>
    </row>
    <row r="1687" spans="5:13" s="243" customFormat="1">
      <c r="E1687" s="328"/>
      <c r="F1687" s="328"/>
      <c r="G1687" s="328"/>
      <c r="M1687" s="328"/>
    </row>
    <row r="1688" spans="5:13" s="243" customFormat="1">
      <c r="E1688" s="328"/>
      <c r="F1688" s="328"/>
      <c r="G1688" s="328"/>
      <c r="M1688" s="328"/>
    </row>
    <row r="1689" spans="5:13" s="243" customFormat="1">
      <c r="E1689" s="328"/>
      <c r="F1689" s="328"/>
      <c r="G1689" s="328"/>
      <c r="M1689" s="328"/>
    </row>
    <row r="1690" spans="5:13" s="243" customFormat="1">
      <c r="E1690" s="328"/>
      <c r="F1690" s="328"/>
      <c r="G1690" s="328"/>
      <c r="M1690" s="328"/>
    </row>
    <row r="1691" spans="5:13" s="243" customFormat="1">
      <c r="E1691" s="328"/>
      <c r="F1691" s="328"/>
      <c r="G1691" s="328"/>
      <c r="M1691" s="328"/>
    </row>
    <row r="1692" spans="5:13" s="243" customFormat="1">
      <c r="E1692" s="328"/>
      <c r="F1692" s="328"/>
      <c r="G1692" s="328"/>
      <c r="M1692" s="328"/>
    </row>
    <row r="1693" spans="5:13" s="243" customFormat="1">
      <c r="E1693" s="328"/>
      <c r="F1693" s="328"/>
      <c r="G1693" s="328"/>
      <c r="M1693" s="328"/>
    </row>
    <row r="1694" spans="5:13" s="243" customFormat="1">
      <c r="E1694" s="328"/>
      <c r="F1694" s="328"/>
      <c r="G1694" s="328"/>
      <c r="M1694" s="328"/>
    </row>
    <row r="1695" spans="5:13" s="243" customFormat="1">
      <c r="E1695" s="328"/>
      <c r="F1695" s="328"/>
      <c r="G1695" s="328"/>
      <c r="M1695" s="328"/>
    </row>
    <row r="1696" spans="5:13" s="243" customFormat="1">
      <c r="E1696" s="328"/>
      <c r="F1696" s="328"/>
      <c r="G1696" s="328"/>
      <c r="M1696" s="328"/>
    </row>
    <row r="1697" spans="5:13" s="243" customFormat="1">
      <c r="E1697" s="328"/>
      <c r="F1697" s="328"/>
      <c r="G1697" s="328"/>
      <c r="M1697" s="328"/>
    </row>
    <row r="1698" spans="5:13" s="243" customFormat="1">
      <c r="E1698" s="328"/>
      <c r="F1698" s="328"/>
      <c r="G1698" s="328"/>
      <c r="M1698" s="328"/>
    </row>
    <row r="1699" spans="5:13" s="243" customFormat="1">
      <c r="E1699" s="328"/>
      <c r="F1699" s="328"/>
      <c r="G1699" s="328"/>
      <c r="M1699" s="328"/>
    </row>
    <row r="1700" spans="5:13" s="243" customFormat="1">
      <c r="E1700" s="328"/>
      <c r="F1700" s="328"/>
      <c r="G1700" s="328"/>
      <c r="M1700" s="328"/>
    </row>
    <row r="1701" spans="5:13" s="243" customFormat="1">
      <c r="E1701" s="328"/>
      <c r="F1701" s="328"/>
      <c r="G1701" s="328"/>
      <c r="M1701" s="328"/>
    </row>
    <row r="1702" spans="5:13" s="243" customFormat="1">
      <c r="E1702" s="328"/>
      <c r="F1702" s="328"/>
      <c r="G1702" s="328"/>
      <c r="M1702" s="328"/>
    </row>
    <row r="1703" spans="5:13" s="243" customFormat="1">
      <c r="E1703" s="328"/>
      <c r="F1703" s="328"/>
      <c r="G1703" s="328"/>
      <c r="M1703" s="328"/>
    </row>
    <row r="1704" spans="5:13" s="243" customFormat="1">
      <c r="E1704" s="328"/>
      <c r="F1704" s="328"/>
      <c r="G1704" s="328"/>
      <c r="M1704" s="328"/>
    </row>
    <row r="1705" spans="5:13" s="243" customFormat="1">
      <c r="E1705" s="328"/>
      <c r="F1705" s="328"/>
      <c r="G1705" s="328"/>
      <c r="M1705" s="328"/>
    </row>
    <row r="1706" spans="5:13" s="243" customFormat="1">
      <c r="E1706" s="328"/>
      <c r="F1706" s="328"/>
      <c r="G1706" s="328"/>
      <c r="M1706" s="328"/>
    </row>
    <row r="1707" spans="5:13" s="243" customFormat="1">
      <c r="E1707" s="328"/>
      <c r="F1707" s="328"/>
      <c r="G1707" s="328"/>
      <c r="M1707" s="328"/>
    </row>
    <row r="1708" spans="5:13" s="243" customFormat="1">
      <c r="E1708" s="328"/>
      <c r="F1708" s="328"/>
      <c r="G1708" s="328"/>
      <c r="M1708" s="328"/>
    </row>
    <row r="1709" spans="5:13" s="243" customFormat="1">
      <c r="E1709" s="328"/>
      <c r="F1709" s="328"/>
      <c r="G1709" s="328"/>
      <c r="M1709" s="328"/>
    </row>
    <row r="1710" spans="5:13" s="243" customFormat="1">
      <c r="E1710" s="328"/>
      <c r="F1710" s="328"/>
      <c r="G1710" s="328"/>
      <c r="M1710" s="328"/>
    </row>
    <row r="1711" spans="5:13" s="243" customFormat="1">
      <c r="E1711" s="328"/>
      <c r="F1711" s="328"/>
      <c r="G1711" s="328"/>
      <c r="M1711" s="328"/>
    </row>
    <row r="1712" spans="5:13" s="243" customFormat="1">
      <c r="E1712" s="328"/>
      <c r="F1712" s="328"/>
      <c r="G1712" s="328"/>
      <c r="M1712" s="328"/>
    </row>
    <row r="1713" spans="5:13" s="243" customFormat="1">
      <c r="E1713" s="328"/>
      <c r="F1713" s="328"/>
      <c r="G1713" s="328"/>
      <c r="M1713" s="328"/>
    </row>
    <row r="1714" spans="5:13" s="243" customFormat="1">
      <c r="E1714" s="328"/>
      <c r="F1714" s="328"/>
      <c r="G1714" s="328"/>
      <c r="M1714" s="328"/>
    </row>
    <row r="1715" spans="5:13" s="243" customFormat="1">
      <c r="E1715" s="328"/>
      <c r="F1715" s="328"/>
      <c r="G1715" s="328"/>
      <c r="M1715" s="328"/>
    </row>
    <row r="1716" spans="5:13" s="243" customFormat="1">
      <c r="E1716" s="328"/>
      <c r="F1716" s="328"/>
      <c r="G1716" s="328"/>
      <c r="M1716" s="328"/>
    </row>
    <row r="1717" spans="5:13" s="243" customFormat="1">
      <c r="E1717" s="328"/>
      <c r="F1717" s="328"/>
      <c r="G1717" s="328"/>
      <c r="M1717" s="328"/>
    </row>
    <row r="1718" spans="5:13" s="243" customFormat="1">
      <c r="E1718" s="328"/>
      <c r="F1718" s="328"/>
      <c r="G1718" s="328"/>
      <c r="M1718" s="328"/>
    </row>
    <row r="1719" spans="5:13" s="243" customFormat="1">
      <c r="E1719" s="328"/>
      <c r="F1719" s="328"/>
      <c r="G1719" s="328"/>
      <c r="M1719" s="328"/>
    </row>
    <row r="1720" spans="5:13" s="243" customFormat="1">
      <c r="E1720" s="328"/>
      <c r="F1720" s="328"/>
      <c r="G1720" s="328"/>
      <c r="M1720" s="328"/>
    </row>
    <row r="1721" spans="5:13" s="243" customFormat="1">
      <c r="E1721" s="328"/>
      <c r="F1721" s="328"/>
      <c r="G1721" s="328"/>
      <c r="M1721" s="328"/>
    </row>
    <row r="1722" spans="5:13" s="243" customFormat="1">
      <c r="E1722" s="328"/>
      <c r="F1722" s="328"/>
      <c r="G1722" s="328"/>
      <c r="M1722" s="328"/>
    </row>
    <row r="1723" spans="5:13" s="243" customFormat="1">
      <c r="E1723" s="328"/>
      <c r="F1723" s="328"/>
      <c r="G1723" s="328"/>
      <c r="M1723" s="328"/>
    </row>
    <row r="1724" spans="5:13" s="243" customFormat="1">
      <c r="E1724" s="328"/>
      <c r="F1724" s="328"/>
      <c r="G1724" s="328"/>
      <c r="M1724" s="328"/>
    </row>
    <row r="1725" spans="5:13" s="243" customFormat="1">
      <c r="E1725" s="328"/>
      <c r="F1725" s="328"/>
      <c r="G1725" s="328"/>
      <c r="M1725" s="328"/>
    </row>
    <row r="1726" spans="5:13" s="243" customFormat="1">
      <c r="E1726" s="328"/>
      <c r="F1726" s="328"/>
      <c r="G1726" s="328"/>
      <c r="M1726" s="328"/>
    </row>
    <row r="1727" spans="5:13" s="243" customFormat="1">
      <c r="E1727" s="328"/>
      <c r="F1727" s="328"/>
      <c r="G1727" s="328"/>
      <c r="M1727" s="328"/>
    </row>
    <row r="1728" spans="5:13" s="243" customFormat="1">
      <c r="E1728" s="328"/>
      <c r="F1728" s="328"/>
      <c r="G1728" s="328"/>
      <c r="M1728" s="328"/>
    </row>
    <row r="1729" spans="5:13" s="243" customFormat="1">
      <c r="E1729" s="328"/>
      <c r="F1729" s="328"/>
      <c r="G1729" s="328"/>
      <c r="M1729" s="328"/>
    </row>
    <row r="1730" spans="5:13" s="243" customFormat="1">
      <c r="E1730" s="328"/>
      <c r="F1730" s="328"/>
      <c r="G1730" s="328"/>
      <c r="M1730" s="328"/>
    </row>
    <row r="1731" spans="5:13" s="243" customFormat="1">
      <c r="E1731" s="328"/>
      <c r="F1731" s="328"/>
      <c r="G1731" s="328"/>
      <c r="M1731" s="328"/>
    </row>
    <row r="1732" spans="5:13" s="243" customFormat="1">
      <c r="E1732" s="328"/>
      <c r="F1732" s="328"/>
      <c r="G1732" s="328"/>
      <c r="M1732" s="328"/>
    </row>
    <row r="1733" spans="5:13" s="243" customFormat="1">
      <c r="E1733" s="328"/>
      <c r="F1733" s="328"/>
      <c r="G1733" s="328"/>
      <c r="M1733" s="328"/>
    </row>
    <row r="1734" spans="5:13" s="243" customFormat="1">
      <c r="E1734" s="328"/>
      <c r="F1734" s="328"/>
      <c r="G1734" s="328"/>
      <c r="M1734" s="328"/>
    </row>
    <row r="1735" spans="5:13" s="243" customFormat="1">
      <c r="E1735" s="328"/>
      <c r="F1735" s="328"/>
      <c r="G1735" s="328"/>
      <c r="M1735" s="328"/>
    </row>
    <row r="1736" spans="5:13" s="243" customFormat="1">
      <c r="E1736" s="328"/>
      <c r="F1736" s="328"/>
      <c r="G1736" s="328"/>
      <c r="M1736" s="328"/>
    </row>
    <row r="1737" spans="5:13" s="243" customFormat="1">
      <c r="E1737" s="328"/>
      <c r="F1737" s="328"/>
      <c r="G1737" s="328"/>
      <c r="M1737" s="328"/>
    </row>
    <row r="1738" spans="5:13" s="243" customFormat="1">
      <c r="E1738" s="328"/>
      <c r="F1738" s="328"/>
      <c r="G1738" s="328"/>
      <c r="M1738" s="328"/>
    </row>
    <row r="1739" spans="5:13" s="243" customFormat="1">
      <c r="E1739" s="328"/>
      <c r="F1739" s="328"/>
      <c r="G1739" s="328"/>
      <c r="M1739" s="328"/>
    </row>
    <row r="1740" spans="5:13" s="243" customFormat="1">
      <c r="E1740" s="328"/>
      <c r="F1740" s="328"/>
      <c r="G1740" s="328"/>
      <c r="M1740" s="328"/>
    </row>
    <row r="1741" spans="5:13" s="243" customFormat="1">
      <c r="E1741" s="328"/>
      <c r="F1741" s="328"/>
      <c r="G1741" s="328"/>
      <c r="M1741" s="328"/>
    </row>
    <row r="1742" spans="5:13" s="243" customFormat="1">
      <c r="E1742" s="328"/>
      <c r="F1742" s="328"/>
      <c r="G1742" s="328"/>
      <c r="M1742" s="328"/>
    </row>
    <row r="1743" spans="5:13" s="243" customFormat="1">
      <c r="E1743" s="328"/>
      <c r="F1743" s="328"/>
      <c r="G1743" s="328"/>
      <c r="M1743" s="328"/>
    </row>
    <row r="1744" spans="5:13" s="243" customFormat="1">
      <c r="E1744" s="328"/>
      <c r="F1744" s="328"/>
      <c r="G1744" s="328"/>
      <c r="M1744" s="328"/>
    </row>
    <row r="1745" spans="5:13" s="243" customFormat="1">
      <c r="E1745" s="328"/>
      <c r="F1745" s="328"/>
      <c r="G1745" s="328"/>
      <c r="M1745" s="328"/>
    </row>
    <row r="1746" spans="5:13" s="243" customFormat="1">
      <c r="E1746" s="328"/>
      <c r="F1746" s="328"/>
      <c r="G1746" s="328"/>
      <c r="M1746" s="328"/>
    </row>
    <row r="1747" spans="5:13" s="243" customFormat="1">
      <c r="E1747" s="328"/>
      <c r="F1747" s="328"/>
      <c r="G1747" s="328"/>
      <c r="M1747" s="328"/>
    </row>
    <row r="1748" spans="5:13" s="243" customFormat="1">
      <c r="E1748" s="328"/>
      <c r="F1748" s="328"/>
      <c r="G1748" s="328"/>
      <c r="M1748" s="328"/>
    </row>
    <row r="1749" spans="5:13" s="243" customFormat="1">
      <c r="E1749" s="328"/>
      <c r="F1749" s="328"/>
      <c r="G1749" s="328"/>
      <c r="M1749" s="328"/>
    </row>
    <row r="1750" spans="5:13" s="243" customFormat="1">
      <c r="E1750" s="328"/>
      <c r="F1750" s="328"/>
      <c r="G1750" s="328"/>
      <c r="M1750" s="328"/>
    </row>
    <row r="1751" spans="5:13" s="243" customFormat="1">
      <c r="E1751" s="328"/>
      <c r="F1751" s="328"/>
      <c r="G1751" s="328"/>
      <c r="M1751" s="328"/>
    </row>
    <row r="1752" spans="5:13" s="243" customFormat="1">
      <c r="E1752" s="328"/>
      <c r="F1752" s="328"/>
      <c r="G1752" s="328"/>
      <c r="M1752" s="328"/>
    </row>
    <row r="1753" spans="5:13" s="243" customFormat="1">
      <c r="E1753" s="328"/>
      <c r="F1753" s="328"/>
      <c r="G1753" s="328"/>
      <c r="M1753" s="328"/>
    </row>
    <row r="1754" spans="5:13" s="243" customFormat="1">
      <c r="E1754" s="328"/>
      <c r="F1754" s="328"/>
      <c r="G1754" s="328"/>
      <c r="M1754" s="328"/>
    </row>
    <row r="1755" spans="5:13" s="243" customFormat="1">
      <c r="E1755" s="328"/>
      <c r="F1755" s="328"/>
      <c r="G1755" s="328"/>
      <c r="M1755" s="328"/>
    </row>
    <row r="1756" spans="5:13" s="243" customFormat="1">
      <c r="E1756" s="328"/>
      <c r="F1756" s="328"/>
      <c r="G1756" s="328"/>
      <c r="M1756" s="328"/>
    </row>
    <row r="1757" spans="5:13" s="243" customFormat="1">
      <c r="E1757" s="328"/>
      <c r="F1757" s="328"/>
      <c r="G1757" s="328"/>
      <c r="M1757" s="328"/>
    </row>
    <row r="1758" spans="5:13" s="243" customFormat="1">
      <c r="E1758" s="328"/>
      <c r="F1758" s="328"/>
      <c r="G1758" s="328"/>
      <c r="M1758" s="328"/>
    </row>
    <row r="1759" spans="5:13" s="243" customFormat="1">
      <c r="E1759" s="328"/>
      <c r="F1759" s="328"/>
      <c r="G1759" s="328"/>
      <c r="M1759" s="328"/>
    </row>
    <row r="1760" spans="5:13" s="243" customFormat="1">
      <c r="E1760" s="328"/>
      <c r="F1760" s="328"/>
      <c r="G1760" s="328"/>
      <c r="M1760" s="328"/>
    </row>
    <row r="1761" spans="5:13" s="243" customFormat="1">
      <c r="E1761" s="328"/>
      <c r="F1761" s="328"/>
      <c r="G1761" s="328"/>
      <c r="M1761" s="328"/>
    </row>
    <row r="1762" spans="5:13" s="243" customFormat="1">
      <c r="E1762" s="328"/>
      <c r="F1762" s="328"/>
      <c r="G1762" s="328"/>
      <c r="M1762" s="328"/>
    </row>
    <row r="1763" spans="5:13" s="243" customFormat="1">
      <c r="E1763" s="328"/>
      <c r="F1763" s="328"/>
      <c r="G1763" s="328"/>
      <c r="M1763" s="328"/>
    </row>
    <row r="1764" spans="5:13" s="243" customFormat="1">
      <c r="E1764" s="328"/>
      <c r="F1764" s="328"/>
      <c r="G1764" s="328"/>
      <c r="M1764" s="328"/>
    </row>
    <row r="1765" spans="5:13" s="243" customFormat="1">
      <c r="E1765" s="328"/>
      <c r="F1765" s="328"/>
      <c r="G1765" s="328"/>
      <c r="M1765" s="328"/>
    </row>
    <row r="1766" spans="5:13" s="243" customFormat="1">
      <c r="E1766" s="328"/>
      <c r="F1766" s="328"/>
      <c r="G1766" s="328"/>
      <c r="M1766" s="328"/>
    </row>
    <row r="1767" spans="5:13" s="243" customFormat="1">
      <c r="E1767" s="328"/>
      <c r="F1767" s="328"/>
      <c r="G1767" s="328"/>
      <c r="M1767" s="328"/>
    </row>
    <row r="1768" spans="5:13" s="243" customFormat="1">
      <c r="E1768" s="328"/>
      <c r="F1768" s="328"/>
      <c r="G1768" s="328"/>
      <c r="M1768" s="328"/>
    </row>
    <row r="1769" spans="5:13" s="243" customFormat="1">
      <c r="E1769" s="328"/>
      <c r="F1769" s="328"/>
      <c r="G1769" s="328"/>
      <c r="M1769" s="328"/>
    </row>
    <row r="1770" spans="5:13" s="243" customFormat="1">
      <c r="E1770" s="328"/>
      <c r="F1770" s="328"/>
      <c r="G1770" s="328"/>
      <c r="M1770" s="328"/>
    </row>
    <row r="1771" spans="5:13" s="243" customFormat="1">
      <c r="E1771" s="328"/>
      <c r="F1771" s="328"/>
      <c r="G1771" s="328"/>
      <c r="M1771" s="328"/>
    </row>
    <row r="1772" spans="5:13" s="243" customFormat="1">
      <c r="E1772" s="328"/>
      <c r="F1772" s="328"/>
      <c r="G1772" s="328"/>
      <c r="M1772" s="328"/>
    </row>
    <row r="1773" spans="5:13" s="243" customFormat="1">
      <c r="E1773" s="328"/>
      <c r="F1773" s="328"/>
      <c r="G1773" s="328"/>
      <c r="M1773" s="328"/>
    </row>
    <row r="1774" spans="5:13" s="243" customFormat="1">
      <c r="E1774" s="328"/>
      <c r="F1774" s="328"/>
      <c r="G1774" s="328"/>
      <c r="M1774" s="328"/>
    </row>
    <row r="1775" spans="5:13" s="243" customFormat="1">
      <c r="E1775" s="328"/>
      <c r="F1775" s="328"/>
      <c r="G1775" s="328"/>
      <c r="M1775" s="328"/>
    </row>
    <row r="1776" spans="5:13" s="243" customFormat="1">
      <c r="E1776" s="328"/>
      <c r="F1776" s="328"/>
      <c r="G1776" s="328"/>
      <c r="M1776" s="328"/>
    </row>
    <row r="1777" spans="5:13" s="243" customFormat="1">
      <c r="E1777" s="328"/>
      <c r="F1777" s="328"/>
      <c r="G1777" s="328"/>
      <c r="M1777" s="328"/>
    </row>
    <row r="1778" spans="5:13" s="243" customFormat="1">
      <c r="E1778" s="328"/>
      <c r="F1778" s="328"/>
      <c r="G1778" s="328"/>
      <c r="M1778" s="328"/>
    </row>
    <row r="1779" spans="5:13" s="243" customFormat="1">
      <c r="E1779" s="328"/>
      <c r="F1779" s="328"/>
      <c r="G1779" s="328"/>
      <c r="M1779" s="328"/>
    </row>
    <row r="1780" spans="5:13" s="243" customFormat="1">
      <c r="E1780" s="328"/>
      <c r="F1780" s="328"/>
      <c r="G1780" s="328"/>
      <c r="M1780" s="328"/>
    </row>
    <row r="1781" spans="5:13" s="243" customFormat="1">
      <c r="E1781" s="328"/>
      <c r="F1781" s="328"/>
      <c r="G1781" s="328"/>
      <c r="M1781" s="328"/>
    </row>
    <row r="1782" spans="5:13" s="243" customFormat="1">
      <c r="E1782" s="328"/>
      <c r="F1782" s="328"/>
      <c r="G1782" s="328"/>
      <c r="M1782" s="328"/>
    </row>
    <row r="1783" spans="5:13" s="243" customFormat="1">
      <c r="E1783" s="328"/>
      <c r="F1783" s="328"/>
      <c r="G1783" s="328"/>
      <c r="M1783" s="328"/>
    </row>
    <row r="1784" spans="5:13" s="243" customFormat="1">
      <c r="E1784" s="328"/>
      <c r="F1784" s="328"/>
      <c r="G1784" s="328"/>
      <c r="M1784" s="328"/>
    </row>
    <row r="1785" spans="5:13" s="243" customFormat="1">
      <c r="E1785" s="328"/>
      <c r="F1785" s="328"/>
      <c r="G1785" s="328"/>
      <c r="M1785" s="328"/>
    </row>
    <row r="1786" spans="5:13" s="243" customFormat="1">
      <c r="E1786" s="328"/>
      <c r="F1786" s="328"/>
      <c r="G1786" s="328"/>
      <c r="M1786" s="328"/>
    </row>
    <row r="1787" spans="5:13" s="243" customFormat="1">
      <c r="E1787" s="328"/>
      <c r="F1787" s="328"/>
      <c r="G1787" s="328"/>
      <c r="M1787" s="328"/>
    </row>
    <row r="1788" spans="5:13" s="243" customFormat="1">
      <c r="E1788" s="328"/>
      <c r="F1788" s="328"/>
      <c r="G1788" s="328"/>
      <c r="M1788" s="328"/>
    </row>
    <row r="1789" spans="5:13" s="243" customFormat="1">
      <c r="E1789" s="328"/>
      <c r="F1789" s="328"/>
      <c r="G1789" s="328"/>
      <c r="M1789" s="328"/>
    </row>
    <row r="1790" spans="5:13" s="243" customFormat="1">
      <c r="E1790" s="328"/>
      <c r="F1790" s="328"/>
      <c r="G1790" s="328"/>
      <c r="M1790" s="328"/>
    </row>
    <row r="1791" spans="5:13" s="243" customFormat="1">
      <c r="E1791" s="328"/>
      <c r="F1791" s="328"/>
      <c r="G1791" s="328"/>
      <c r="M1791" s="328"/>
    </row>
    <row r="1792" spans="5:13" s="243" customFormat="1">
      <c r="E1792" s="328"/>
      <c r="F1792" s="328"/>
      <c r="G1792" s="328"/>
      <c r="M1792" s="328"/>
    </row>
    <row r="1793" spans="5:13" s="243" customFormat="1">
      <c r="E1793" s="328"/>
      <c r="F1793" s="328"/>
      <c r="G1793" s="328"/>
      <c r="M1793" s="328"/>
    </row>
    <row r="1794" spans="5:13" s="243" customFormat="1">
      <c r="E1794" s="328"/>
      <c r="F1794" s="328"/>
      <c r="G1794" s="328"/>
      <c r="M1794" s="328"/>
    </row>
    <row r="1795" spans="5:13" s="243" customFormat="1">
      <c r="E1795" s="328"/>
      <c r="F1795" s="328"/>
      <c r="G1795" s="328"/>
      <c r="M1795" s="328"/>
    </row>
    <row r="1796" spans="5:13" s="243" customFormat="1">
      <c r="E1796" s="328"/>
      <c r="F1796" s="328"/>
      <c r="G1796" s="328"/>
      <c r="M1796" s="328"/>
    </row>
    <row r="1797" spans="5:13" s="243" customFormat="1">
      <c r="E1797" s="328"/>
      <c r="F1797" s="328"/>
      <c r="G1797" s="328"/>
      <c r="M1797" s="328"/>
    </row>
    <row r="1798" spans="5:13" s="243" customFormat="1">
      <c r="E1798" s="328"/>
      <c r="F1798" s="328"/>
      <c r="G1798" s="328"/>
      <c r="M1798" s="328"/>
    </row>
    <row r="1799" spans="5:13" s="243" customFormat="1">
      <c r="E1799" s="328"/>
      <c r="F1799" s="328"/>
      <c r="G1799" s="328"/>
      <c r="M1799" s="328"/>
    </row>
    <row r="1800" spans="5:13" s="243" customFormat="1">
      <c r="E1800" s="328"/>
      <c r="F1800" s="328"/>
      <c r="G1800" s="328"/>
      <c r="M1800" s="328"/>
    </row>
    <row r="1801" spans="5:13" s="243" customFormat="1">
      <c r="E1801" s="328"/>
      <c r="F1801" s="328"/>
      <c r="G1801" s="328"/>
      <c r="M1801" s="328"/>
    </row>
    <row r="1802" spans="5:13" s="243" customFormat="1">
      <c r="E1802" s="328"/>
      <c r="F1802" s="328"/>
      <c r="G1802" s="328"/>
      <c r="M1802" s="328"/>
    </row>
    <row r="1803" spans="5:13" s="243" customFormat="1">
      <c r="E1803" s="328"/>
      <c r="F1803" s="328"/>
      <c r="G1803" s="328"/>
      <c r="M1803" s="328"/>
    </row>
    <row r="1804" spans="5:13" s="243" customFormat="1">
      <c r="E1804" s="328"/>
      <c r="F1804" s="328"/>
      <c r="G1804" s="328"/>
      <c r="M1804" s="328"/>
    </row>
    <row r="1805" spans="5:13" s="243" customFormat="1">
      <c r="E1805" s="328"/>
      <c r="F1805" s="328"/>
      <c r="G1805" s="328"/>
      <c r="M1805" s="328"/>
    </row>
    <row r="1806" spans="5:13" s="243" customFormat="1">
      <c r="E1806" s="328"/>
      <c r="F1806" s="328"/>
      <c r="G1806" s="328"/>
      <c r="M1806" s="328"/>
    </row>
    <row r="1807" spans="5:13" s="243" customFormat="1">
      <c r="E1807" s="328"/>
      <c r="F1807" s="328"/>
      <c r="G1807" s="328"/>
      <c r="M1807" s="328"/>
    </row>
    <row r="1808" spans="5:13" s="243" customFormat="1">
      <c r="E1808" s="328"/>
      <c r="F1808" s="328"/>
      <c r="G1808" s="328"/>
      <c r="M1808" s="328"/>
    </row>
    <row r="1809" spans="5:13" s="243" customFormat="1">
      <c r="E1809" s="328"/>
      <c r="F1809" s="328"/>
      <c r="G1809" s="328"/>
      <c r="M1809" s="328"/>
    </row>
    <row r="1810" spans="5:13" s="243" customFormat="1">
      <c r="E1810" s="328"/>
      <c r="F1810" s="328"/>
      <c r="G1810" s="328"/>
      <c r="M1810" s="328"/>
    </row>
    <row r="1811" spans="5:13" s="243" customFormat="1">
      <c r="E1811" s="328"/>
      <c r="F1811" s="328"/>
      <c r="G1811" s="328"/>
      <c r="M1811" s="328"/>
    </row>
    <row r="1812" spans="5:13" s="243" customFormat="1">
      <c r="E1812" s="328"/>
      <c r="F1812" s="328"/>
      <c r="G1812" s="328"/>
      <c r="M1812" s="328"/>
    </row>
    <row r="1813" spans="5:13" s="243" customFormat="1">
      <c r="E1813" s="328"/>
      <c r="F1813" s="328"/>
      <c r="G1813" s="328"/>
      <c r="M1813" s="328"/>
    </row>
    <row r="1814" spans="5:13" s="243" customFormat="1">
      <c r="E1814" s="328"/>
      <c r="F1814" s="328"/>
      <c r="G1814" s="328"/>
      <c r="M1814" s="328"/>
    </row>
    <row r="1815" spans="5:13" s="243" customFormat="1">
      <c r="E1815" s="328"/>
      <c r="F1815" s="328"/>
      <c r="G1815" s="328"/>
      <c r="M1815" s="328"/>
    </row>
    <row r="1816" spans="5:13" s="243" customFormat="1">
      <c r="E1816" s="328"/>
      <c r="F1816" s="328"/>
      <c r="G1816" s="328"/>
      <c r="M1816" s="328"/>
    </row>
    <row r="1817" spans="5:13" s="243" customFormat="1">
      <c r="E1817" s="328"/>
      <c r="F1817" s="328"/>
      <c r="G1817" s="328"/>
      <c r="M1817" s="328"/>
    </row>
    <row r="1818" spans="5:13" s="243" customFormat="1">
      <c r="E1818" s="328"/>
      <c r="F1818" s="328"/>
      <c r="G1818" s="328"/>
      <c r="M1818" s="328"/>
    </row>
    <row r="1819" spans="5:13" s="243" customFormat="1">
      <c r="E1819" s="328"/>
      <c r="F1819" s="328"/>
      <c r="G1819" s="328"/>
      <c r="M1819" s="328"/>
    </row>
    <row r="1820" spans="5:13" s="243" customFormat="1">
      <c r="E1820" s="328"/>
      <c r="F1820" s="328"/>
      <c r="G1820" s="328"/>
      <c r="M1820" s="328"/>
    </row>
    <row r="1821" spans="5:13" s="243" customFormat="1">
      <c r="E1821" s="328"/>
      <c r="F1821" s="328"/>
      <c r="G1821" s="328"/>
      <c r="M1821" s="328"/>
    </row>
    <row r="1822" spans="5:13" s="243" customFormat="1">
      <c r="E1822" s="328"/>
      <c r="F1822" s="328"/>
      <c r="G1822" s="328"/>
      <c r="M1822" s="328"/>
    </row>
    <row r="1823" spans="5:13" s="243" customFormat="1">
      <c r="E1823" s="328"/>
      <c r="F1823" s="328"/>
      <c r="G1823" s="328"/>
      <c r="M1823" s="328"/>
    </row>
    <row r="1824" spans="5:13" s="243" customFormat="1">
      <c r="E1824" s="328"/>
      <c r="F1824" s="328"/>
      <c r="G1824" s="328"/>
      <c r="M1824" s="328"/>
    </row>
    <row r="1825" spans="5:13" s="243" customFormat="1">
      <c r="E1825" s="328"/>
      <c r="F1825" s="328"/>
      <c r="G1825" s="328"/>
      <c r="M1825" s="328"/>
    </row>
    <row r="1826" spans="5:13" s="243" customFormat="1">
      <c r="E1826" s="328"/>
      <c r="F1826" s="328"/>
      <c r="G1826" s="328"/>
      <c r="M1826" s="328"/>
    </row>
    <row r="1827" spans="5:13" s="243" customFormat="1">
      <c r="E1827" s="328"/>
      <c r="F1827" s="328"/>
      <c r="G1827" s="328"/>
      <c r="M1827" s="328"/>
    </row>
    <row r="1828" spans="5:13" s="243" customFormat="1">
      <c r="E1828" s="328"/>
      <c r="F1828" s="328"/>
      <c r="G1828" s="328"/>
      <c r="M1828" s="328"/>
    </row>
    <row r="1829" spans="5:13" s="243" customFormat="1">
      <c r="E1829" s="328"/>
      <c r="F1829" s="328"/>
      <c r="G1829" s="328"/>
      <c r="M1829" s="328"/>
    </row>
    <row r="1830" spans="5:13" s="243" customFormat="1">
      <c r="E1830" s="328"/>
      <c r="F1830" s="328"/>
      <c r="G1830" s="328"/>
      <c r="M1830" s="328"/>
    </row>
    <row r="1831" spans="5:13" s="243" customFormat="1">
      <c r="E1831" s="328"/>
      <c r="F1831" s="328"/>
      <c r="G1831" s="328"/>
      <c r="M1831" s="328"/>
    </row>
    <row r="1832" spans="5:13" s="243" customFormat="1">
      <c r="E1832" s="328"/>
      <c r="F1832" s="328"/>
      <c r="G1832" s="328"/>
      <c r="M1832" s="328"/>
    </row>
    <row r="1833" spans="5:13" s="243" customFormat="1">
      <c r="E1833" s="328"/>
      <c r="F1833" s="328"/>
      <c r="G1833" s="328"/>
      <c r="M1833" s="328"/>
    </row>
    <row r="1834" spans="5:13" s="243" customFormat="1">
      <c r="E1834" s="328"/>
      <c r="F1834" s="328"/>
      <c r="G1834" s="328"/>
      <c r="M1834" s="328"/>
    </row>
    <row r="1835" spans="5:13" s="243" customFormat="1">
      <c r="E1835" s="328"/>
      <c r="F1835" s="328"/>
      <c r="G1835" s="328"/>
      <c r="M1835" s="328"/>
    </row>
    <row r="1836" spans="5:13" s="243" customFormat="1">
      <c r="E1836" s="328"/>
      <c r="F1836" s="328"/>
      <c r="G1836" s="328"/>
      <c r="M1836" s="328"/>
    </row>
    <row r="1837" spans="5:13" s="243" customFormat="1">
      <c r="E1837" s="328"/>
      <c r="F1837" s="328"/>
      <c r="G1837" s="328"/>
      <c r="M1837" s="328"/>
    </row>
    <row r="1838" spans="5:13" s="243" customFormat="1">
      <c r="E1838" s="328"/>
      <c r="F1838" s="328"/>
      <c r="G1838" s="328"/>
      <c r="M1838" s="328"/>
    </row>
    <row r="1839" spans="5:13" s="243" customFormat="1">
      <c r="E1839" s="328"/>
      <c r="F1839" s="328"/>
      <c r="G1839" s="328"/>
      <c r="M1839" s="328"/>
    </row>
    <row r="1840" spans="5:13" s="243" customFormat="1">
      <c r="E1840" s="328"/>
      <c r="F1840" s="328"/>
      <c r="G1840" s="328"/>
      <c r="M1840" s="328"/>
    </row>
    <row r="1841" spans="5:13" s="243" customFormat="1">
      <c r="E1841" s="328"/>
      <c r="F1841" s="328"/>
      <c r="G1841" s="328"/>
      <c r="M1841" s="328"/>
    </row>
    <row r="1842" spans="5:13" s="243" customFormat="1">
      <c r="E1842" s="328"/>
      <c r="F1842" s="328"/>
      <c r="G1842" s="328"/>
      <c r="M1842" s="328"/>
    </row>
    <row r="1843" spans="5:13" s="243" customFormat="1">
      <c r="E1843" s="328"/>
      <c r="F1843" s="328"/>
      <c r="G1843" s="328"/>
      <c r="M1843" s="328"/>
    </row>
    <row r="1844" spans="5:13" s="243" customFormat="1">
      <c r="E1844" s="328"/>
      <c r="F1844" s="328"/>
      <c r="G1844" s="328"/>
      <c r="M1844" s="328"/>
    </row>
    <row r="1845" spans="5:13" s="243" customFormat="1">
      <c r="E1845" s="328"/>
      <c r="F1845" s="328"/>
      <c r="G1845" s="328"/>
      <c r="M1845" s="328"/>
    </row>
    <row r="1846" spans="5:13" s="243" customFormat="1">
      <c r="E1846" s="328"/>
      <c r="F1846" s="328"/>
      <c r="G1846" s="328"/>
      <c r="M1846" s="328"/>
    </row>
    <row r="1847" spans="5:13" s="243" customFormat="1">
      <c r="E1847" s="328"/>
      <c r="F1847" s="328"/>
      <c r="G1847" s="328"/>
      <c r="M1847" s="328"/>
    </row>
    <row r="1848" spans="5:13" s="243" customFormat="1">
      <c r="E1848" s="328"/>
      <c r="F1848" s="328"/>
      <c r="G1848" s="328"/>
      <c r="M1848" s="328"/>
    </row>
    <row r="1849" spans="5:13" s="243" customFormat="1">
      <c r="E1849" s="328"/>
      <c r="F1849" s="328"/>
      <c r="G1849" s="328"/>
      <c r="M1849" s="328"/>
    </row>
    <row r="1850" spans="5:13" s="243" customFormat="1">
      <c r="E1850" s="328"/>
      <c r="F1850" s="328"/>
      <c r="G1850" s="328"/>
      <c r="M1850" s="328"/>
    </row>
    <row r="1851" spans="5:13" s="243" customFormat="1">
      <c r="E1851" s="328"/>
      <c r="F1851" s="328"/>
      <c r="G1851" s="328"/>
      <c r="M1851" s="328"/>
    </row>
    <row r="1852" spans="5:13" s="243" customFormat="1">
      <c r="E1852" s="328"/>
      <c r="F1852" s="328"/>
      <c r="G1852" s="328"/>
      <c r="M1852" s="328"/>
    </row>
    <row r="1853" spans="5:13" s="243" customFormat="1">
      <c r="E1853" s="328"/>
      <c r="F1853" s="328"/>
      <c r="G1853" s="328"/>
      <c r="M1853" s="328"/>
    </row>
    <row r="1854" spans="5:13" s="243" customFormat="1">
      <c r="E1854" s="328"/>
      <c r="F1854" s="328"/>
      <c r="G1854" s="328"/>
      <c r="M1854" s="328"/>
    </row>
    <row r="1855" spans="5:13" s="243" customFormat="1">
      <c r="E1855" s="328"/>
      <c r="F1855" s="328"/>
      <c r="G1855" s="328"/>
      <c r="M1855" s="328"/>
    </row>
    <row r="1856" spans="5:13" s="243" customFormat="1">
      <c r="E1856" s="328"/>
      <c r="F1856" s="328"/>
      <c r="G1856" s="328"/>
      <c r="M1856" s="328"/>
    </row>
    <row r="1857" spans="5:13" s="243" customFormat="1">
      <c r="E1857" s="328"/>
      <c r="F1857" s="328"/>
      <c r="G1857" s="328"/>
      <c r="M1857" s="328"/>
    </row>
    <row r="1858" spans="5:13" s="243" customFormat="1">
      <c r="E1858" s="328"/>
      <c r="F1858" s="328"/>
      <c r="G1858" s="328"/>
      <c r="M1858" s="328"/>
    </row>
    <row r="1859" spans="5:13" s="243" customFormat="1">
      <c r="E1859" s="328"/>
      <c r="F1859" s="328"/>
      <c r="G1859" s="328"/>
      <c r="M1859" s="328"/>
    </row>
    <row r="1860" spans="5:13" s="243" customFormat="1">
      <c r="E1860" s="328"/>
      <c r="F1860" s="328"/>
      <c r="G1860" s="328"/>
      <c r="M1860" s="328"/>
    </row>
    <row r="1861" spans="5:13" s="243" customFormat="1">
      <c r="E1861" s="328"/>
      <c r="F1861" s="328"/>
      <c r="G1861" s="328"/>
      <c r="M1861" s="328"/>
    </row>
    <row r="1862" spans="5:13" s="243" customFormat="1">
      <c r="E1862" s="328"/>
      <c r="F1862" s="328"/>
      <c r="G1862" s="328"/>
      <c r="M1862" s="328"/>
    </row>
    <row r="1863" spans="5:13" s="243" customFormat="1">
      <c r="E1863" s="328"/>
      <c r="F1863" s="328"/>
      <c r="G1863" s="328"/>
      <c r="M1863" s="328"/>
    </row>
    <row r="1864" spans="5:13" s="243" customFormat="1">
      <c r="E1864" s="328"/>
      <c r="F1864" s="328"/>
      <c r="G1864" s="328"/>
      <c r="M1864" s="328"/>
    </row>
    <row r="1865" spans="5:13" s="243" customFormat="1">
      <c r="E1865" s="328"/>
      <c r="F1865" s="328"/>
      <c r="G1865" s="328"/>
      <c r="M1865" s="328"/>
    </row>
    <row r="1866" spans="5:13" s="243" customFormat="1">
      <c r="E1866" s="328"/>
      <c r="F1866" s="328"/>
      <c r="G1866" s="328"/>
      <c r="M1866" s="328"/>
    </row>
    <row r="1867" spans="5:13" s="243" customFormat="1">
      <c r="E1867" s="328"/>
      <c r="F1867" s="328"/>
      <c r="G1867" s="328"/>
      <c r="M1867" s="328"/>
    </row>
    <row r="1868" spans="5:13" s="243" customFormat="1">
      <c r="E1868" s="328"/>
      <c r="F1868" s="328"/>
      <c r="G1868" s="328"/>
      <c r="M1868" s="328"/>
    </row>
    <row r="1869" spans="5:13" s="243" customFormat="1">
      <c r="E1869" s="328"/>
      <c r="F1869" s="328"/>
      <c r="G1869" s="328"/>
      <c r="M1869" s="328"/>
    </row>
    <row r="1870" spans="5:13" s="243" customFormat="1">
      <c r="E1870" s="328"/>
      <c r="F1870" s="328"/>
      <c r="G1870" s="328"/>
      <c r="M1870" s="328"/>
    </row>
    <row r="1871" spans="5:13" s="243" customFormat="1">
      <c r="E1871" s="328"/>
      <c r="F1871" s="328"/>
      <c r="G1871" s="328"/>
      <c r="M1871" s="328"/>
    </row>
    <row r="1872" spans="5:13" s="243" customFormat="1">
      <c r="E1872" s="328"/>
      <c r="F1872" s="328"/>
      <c r="G1872" s="328"/>
      <c r="M1872" s="328"/>
    </row>
    <row r="1873" spans="5:13" s="243" customFormat="1">
      <c r="E1873" s="328"/>
      <c r="F1873" s="328"/>
      <c r="G1873" s="328"/>
      <c r="M1873" s="328"/>
    </row>
    <row r="1874" spans="5:13" s="243" customFormat="1">
      <c r="E1874" s="328"/>
      <c r="F1874" s="328"/>
      <c r="G1874" s="328"/>
      <c r="M1874" s="328"/>
    </row>
    <row r="1875" spans="5:13" s="243" customFormat="1">
      <c r="E1875" s="328"/>
      <c r="F1875" s="328"/>
      <c r="G1875" s="328"/>
      <c r="M1875" s="328"/>
    </row>
    <row r="1876" spans="5:13" s="243" customFormat="1">
      <c r="E1876" s="328"/>
      <c r="F1876" s="328"/>
      <c r="G1876" s="328"/>
      <c r="M1876" s="328"/>
    </row>
    <row r="1877" spans="5:13" s="243" customFormat="1">
      <c r="E1877" s="328"/>
      <c r="F1877" s="328"/>
      <c r="G1877" s="328"/>
      <c r="M1877" s="328"/>
    </row>
    <row r="1878" spans="5:13" s="243" customFormat="1">
      <c r="E1878" s="328"/>
      <c r="F1878" s="328"/>
      <c r="G1878" s="328"/>
      <c r="M1878" s="328"/>
    </row>
    <row r="1879" spans="5:13" s="243" customFormat="1">
      <c r="E1879" s="328"/>
      <c r="F1879" s="328"/>
      <c r="G1879" s="328"/>
      <c r="M1879" s="328"/>
    </row>
    <row r="1880" spans="5:13" s="243" customFormat="1">
      <c r="E1880" s="328"/>
      <c r="F1880" s="328"/>
      <c r="G1880" s="328"/>
      <c r="M1880" s="328"/>
    </row>
    <row r="1881" spans="5:13" s="243" customFormat="1">
      <c r="E1881" s="328"/>
      <c r="F1881" s="328"/>
      <c r="G1881" s="328"/>
      <c r="M1881" s="328"/>
    </row>
    <row r="1882" spans="5:13" s="243" customFormat="1">
      <c r="E1882" s="328"/>
      <c r="F1882" s="328"/>
      <c r="G1882" s="328"/>
      <c r="M1882" s="328"/>
    </row>
    <row r="1883" spans="5:13" s="243" customFormat="1">
      <c r="E1883" s="328"/>
      <c r="F1883" s="328"/>
      <c r="G1883" s="328"/>
      <c r="M1883" s="328"/>
    </row>
    <row r="1884" spans="5:13" s="243" customFormat="1">
      <c r="E1884" s="328"/>
      <c r="F1884" s="328"/>
      <c r="G1884" s="328"/>
      <c r="M1884" s="328"/>
    </row>
    <row r="1885" spans="5:13" s="243" customFormat="1">
      <c r="E1885" s="328"/>
      <c r="F1885" s="328"/>
      <c r="G1885" s="328"/>
      <c r="M1885" s="328"/>
    </row>
    <row r="1886" spans="5:13" s="243" customFormat="1">
      <c r="E1886" s="328"/>
      <c r="F1886" s="328"/>
      <c r="G1886" s="328"/>
      <c r="M1886" s="328"/>
    </row>
    <row r="1887" spans="5:13" s="243" customFormat="1">
      <c r="E1887" s="328"/>
      <c r="F1887" s="328"/>
      <c r="G1887" s="328"/>
      <c r="M1887" s="328"/>
    </row>
    <row r="1888" spans="5:13" s="243" customFormat="1">
      <c r="E1888" s="328"/>
      <c r="F1888" s="328"/>
      <c r="G1888" s="328"/>
      <c r="M1888" s="328"/>
    </row>
    <row r="1889" spans="5:13" s="243" customFormat="1">
      <c r="E1889" s="328"/>
      <c r="F1889" s="328"/>
      <c r="G1889" s="328"/>
      <c r="M1889" s="328"/>
    </row>
    <row r="1890" spans="5:13" s="243" customFormat="1">
      <c r="E1890" s="328"/>
      <c r="F1890" s="328"/>
      <c r="G1890" s="328"/>
      <c r="M1890" s="328"/>
    </row>
    <row r="1891" spans="5:13" s="243" customFormat="1">
      <c r="E1891" s="328"/>
      <c r="F1891" s="328"/>
      <c r="G1891" s="328"/>
      <c r="M1891" s="328"/>
    </row>
    <row r="1892" spans="5:13" s="243" customFormat="1">
      <c r="E1892" s="328"/>
      <c r="F1892" s="328"/>
      <c r="G1892" s="328"/>
      <c r="M1892" s="328"/>
    </row>
    <row r="1893" spans="5:13" s="243" customFormat="1">
      <c r="E1893" s="328"/>
      <c r="F1893" s="328"/>
      <c r="G1893" s="328"/>
      <c r="M1893" s="328"/>
    </row>
    <row r="1894" spans="5:13" s="243" customFormat="1">
      <c r="E1894" s="328"/>
      <c r="F1894" s="328"/>
      <c r="G1894" s="328"/>
      <c r="M1894" s="328"/>
    </row>
    <row r="1895" spans="5:13" s="243" customFormat="1">
      <c r="E1895" s="328"/>
      <c r="F1895" s="328"/>
      <c r="G1895" s="328"/>
      <c r="M1895" s="328"/>
    </row>
    <row r="1896" spans="5:13" s="243" customFormat="1">
      <c r="E1896" s="328"/>
      <c r="F1896" s="328"/>
      <c r="G1896" s="328"/>
      <c r="M1896" s="328"/>
    </row>
    <row r="1897" spans="5:13" s="243" customFormat="1">
      <c r="E1897" s="328"/>
      <c r="F1897" s="328"/>
      <c r="G1897" s="328"/>
      <c r="M1897" s="328"/>
    </row>
    <row r="1898" spans="5:13" s="243" customFormat="1">
      <c r="E1898" s="328"/>
      <c r="F1898" s="328"/>
      <c r="G1898" s="328"/>
      <c r="M1898" s="328"/>
    </row>
    <row r="1899" spans="5:13" s="243" customFormat="1">
      <c r="E1899" s="328"/>
      <c r="F1899" s="328"/>
      <c r="G1899" s="328"/>
      <c r="M1899" s="328"/>
    </row>
    <row r="1900" spans="5:13" s="243" customFormat="1">
      <c r="E1900" s="328"/>
      <c r="F1900" s="328"/>
      <c r="G1900" s="328"/>
      <c r="M1900" s="328"/>
    </row>
    <row r="1901" spans="5:13" s="243" customFormat="1">
      <c r="E1901" s="328"/>
      <c r="F1901" s="328"/>
      <c r="G1901" s="328"/>
      <c r="M1901" s="328"/>
    </row>
    <row r="1902" spans="5:13" s="243" customFormat="1">
      <c r="E1902" s="328"/>
      <c r="F1902" s="328"/>
      <c r="G1902" s="328"/>
      <c r="M1902" s="328"/>
    </row>
    <row r="1903" spans="5:13" s="243" customFormat="1">
      <c r="E1903" s="328"/>
      <c r="F1903" s="328"/>
      <c r="G1903" s="328"/>
      <c r="M1903" s="328"/>
    </row>
    <row r="1904" spans="5:13" s="243" customFormat="1">
      <c r="E1904" s="328"/>
      <c r="F1904" s="328"/>
      <c r="G1904" s="328"/>
      <c r="M1904" s="328"/>
    </row>
    <row r="1905" spans="5:13" s="243" customFormat="1">
      <c r="E1905" s="328"/>
      <c r="F1905" s="328"/>
      <c r="G1905" s="328"/>
      <c r="M1905" s="328"/>
    </row>
    <row r="1906" spans="5:13" s="243" customFormat="1">
      <c r="E1906" s="328"/>
      <c r="F1906" s="328"/>
      <c r="G1906" s="328"/>
      <c r="M1906" s="328"/>
    </row>
    <row r="1907" spans="5:13" s="243" customFormat="1">
      <c r="E1907" s="328"/>
      <c r="F1907" s="328"/>
      <c r="G1907" s="328"/>
      <c r="M1907" s="328"/>
    </row>
    <row r="1908" spans="5:13" s="243" customFormat="1">
      <c r="E1908" s="328"/>
      <c r="F1908" s="328"/>
      <c r="G1908" s="328"/>
      <c r="M1908" s="328"/>
    </row>
    <row r="1909" spans="5:13" s="243" customFormat="1">
      <c r="E1909" s="328"/>
      <c r="F1909" s="328"/>
      <c r="G1909" s="328"/>
      <c r="M1909" s="328"/>
    </row>
    <row r="1910" spans="5:13" s="243" customFormat="1">
      <c r="E1910" s="328"/>
      <c r="F1910" s="328"/>
      <c r="G1910" s="328"/>
      <c r="M1910" s="328"/>
    </row>
    <row r="1911" spans="5:13" s="243" customFormat="1">
      <c r="E1911" s="328"/>
      <c r="F1911" s="328"/>
      <c r="G1911" s="328"/>
      <c r="M1911" s="328"/>
    </row>
    <row r="1912" spans="5:13" s="243" customFormat="1">
      <c r="E1912" s="328"/>
      <c r="F1912" s="328"/>
      <c r="G1912" s="328"/>
      <c r="M1912" s="328"/>
    </row>
    <row r="1913" spans="5:13" s="243" customFormat="1">
      <c r="E1913" s="328"/>
      <c r="F1913" s="328"/>
      <c r="G1913" s="328"/>
      <c r="M1913" s="328"/>
    </row>
    <row r="1914" spans="5:13" s="243" customFormat="1">
      <c r="E1914" s="328"/>
      <c r="F1914" s="328"/>
      <c r="G1914" s="328"/>
      <c r="M1914" s="328"/>
    </row>
    <row r="1915" spans="5:13" s="243" customFormat="1">
      <c r="E1915" s="328"/>
      <c r="F1915" s="328"/>
      <c r="G1915" s="328"/>
      <c r="M1915" s="328"/>
    </row>
    <row r="1916" spans="5:13" s="243" customFormat="1">
      <c r="E1916" s="328"/>
      <c r="F1916" s="328"/>
      <c r="G1916" s="328"/>
      <c r="M1916" s="328"/>
    </row>
    <row r="1917" spans="5:13" s="243" customFormat="1">
      <c r="E1917" s="328"/>
      <c r="F1917" s="328"/>
      <c r="G1917" s="328"/>
      <c r="M1917" s="328"/>
    </row>
    <row r="1918" spans="5:13" s="243" customFormat="1">
      <c r="E1918" s="328"/>
      <c r="F1918" s="328"/>
      <c r="G1918" s="328"/>
      <c r="M1918" s="328"/>
    </row>
    <row r="1919" spans="5:13" s="243" customFormat="1">
      <c r="E1919" s="328"/>
      <c r="F1919" s="328"/>
      <c r="G1919" s="328"/>
      <c r="M1919" s="328"/>
    </row>
    <row r="1920" spans="5:13" s="243" customFormat="1">
      <c r="E1920" s="328"/>
      <c r="F1920" s="328"/>
      <c r="G1920" s="328"/>
      <c r="M1920" s="328"/>
    </row>
    <row r="1921" spans="5:13" s="243" customFormat="1">
      <c r="E1921" s="328"/>
      <c r="F1921" s="328"/>
      <c r="G1921" s="328"/>
      <c r="M1921" s="328"/>
    </row>
    <row r="1922" spans="5:13" s="243" customFormat="1">
      <c r="E1922" s="328"/>
      <c r="F1922" s="328"/>
      <c r="G1922" s="328"/>
      <c r="M1922" s="328"/>
    </row>
    <row r="1923" spans="5:13" s="243" customFormat="1">
      <c r="E1923" s="328"/>
      <c r="F1923" s="328"/>
      <c r="G1923" s="328"/>
      <c r="M1923" s="328"/>
    </row>
    <row r="1924" spans="5:13" s="243" customFormat="1">
      <c r="E1924" s="328"/>
      <c r="F1924" s="328"/>
      <c r="G1924" s="328"/>
      <c r="M1924" s="328"/>
    </row>
    <row r="1925" spans="5:13" s="243" customFormat="1">
      <c r="E1925" s="328"/>
      <c r="F1925" s="328"/>
      <c r="G1925" s="328"/>
      <c r="M1925" s="328"/>
    </row>
    <row r="1926" spans="5:13" s="243" customFormat="1">
      <c r="E1926" s="328"/>
      <c r="F1926" s="328"/>
      <c r="G1926" s="328"/>
      <c r="M1926" s="328"/>
    </row>
    <row r="1927" spans="5:13" s="243" customFormat="1">
      <c r="E1927" s="328"/>
      <c r="F1927" s="328"/>
      <c r="G1927" s="328"/>
      <c r="M1927" s="328"/>
    </row>
    <row r="1928" spans="5:13" s="243" customFormat="1">
      <c r="E1928" s="328"/>
      <c r="F1928" s="328"/>
      <c r="G1928" s="328"/>
      <c r="M1928" s="328"/>
    </row>
    <row r="1929" spans="5:13" s="243" customFormat="1">
      <c r="E1929" s="328"/>
      <c r="F1929" s="328"/>
      <c r="G1929" s="328"/>
      <c r="M1929" s="328"/>
    </row>
    <row r="1930" spans="5:13" s="243" customFormat="1">
      <c r="E1930" s="328"/>
      <c r="F1930" s="328"/>
      <c r="G1930" s="328"/>
      <c r="M1930" s="328"/>
    </row>
    <row r="1931" spans="5:13" s="243" customFormat="1">
      <c r="E1931" s="328"/>
      <c r="F1931" s="328"/>
      <c r="G1931" s="328"/>
      <c r="M1931" s="328"/>
    </row>
    <row r="1932" spans="5:13" s="243" customFormat="1">
      <c r="E1932" s="328"/>
      <c r="F1932" s="328"/>
      <c r="G1932" s="328"/>
      <c r="M1932" s="328"/>
    </row>
    <row r="1933" spans="5:13" s="243" customFormat="1">
      <c r="E1933" s="328"/>
      <c r="F1933" s="328"/>
      <c r="G1933" s="328"/>
      <c r="M1933" s="328"/>
    </row>
    <row r="1934" spans="5:13" s="243" customFormat="1">
      <c r="E1934" s="328"/>
      <c r="F1934" s="328"/>
      <c r="G1934" s="328"/>
      <c r="M1934" s="328"/>
    </row>
    <row r="1935" spans="5:13" s="243" customFormat="1">
      <c r="E1935" s="328"/>
      <c r="F1935" s="328"/>
      <c r="G1935" s="328"/>
      <c r="M1935" s="328"/>
    </row>
    <row r="1936" spans="5:13" s="243" customFormat="1">
      <c r="E1936" s="328"/>
      <c r="F1936" s="328"/>
      <c r="G1936" s="328"/>
      <c r="M1936" s="328"/>
    </row>
    <row r="1937" spans="5:13" s="243" customFormat="1">
      <c r="E1937" s="328"/>
      <c r="F1937" s="328"/>
      <c r="G1937" s="328"/>
      <c r="M1937" s="328"/>
    </row>
    <row r="1938" spans="5:13" s="243" customFormat="1">
      <c r="E1938" s="328"/>
      <c r="F1938" s="328"/>
      <c r="G1938" s="328"/>
      <c r="M1938" s="328"/>
    </row>
    <row r="1939" spans="5:13" s="243" customFormat="1">
      <c r="E1939" s="328"/>
      <c r="F1939" s="328"/>
      <c r="G1939" s="328"/>
      <c r="M1939" s="328"/>
    </row>
    <row r="1940" spans="5:13" s="243" customFormat="1">
      <c r="E1940" s="328"/>
      <c r="F1940" s="328"/>
      <c r="G1940" s="328"/>
      <c r="M1940" s="328"/>
    </row>
    <row r="1941" spans="5:13" s="243" customFormat="1">
      <c r="E1941" s="328"/>
      <c r="F1941" s="328"/>
      <c r="G1941" s="328"/>
      <c r="M1941" s="328"/>
    </row>
    <row r="1942" spans="5:13" s="243" customFormat="1">
      <c r="E1942" s="328"/>
      <c r="F1942" s="328"/>
      <c r="G1942" s="328"/>
      <c r="M1942" s="328"/>
    </row>
    <row r="1943" spans="5:13" s="243" customFormat="1">
      <c r="E1943" s="328"/>
      <c r="F1943" s="328"/>
      <c r="G1943" s="328"/>
      <c r="M1943" s="328"/>
    </row>
    <row r="1944" spans="5:13" s="243" customFormat="1">
      <c r="E1944" s="328"/>
      <c r="F1944" s="328"/>
      <c r="G1944" s="328"/>
      <c r="M1944" s="328"/>
    </row>
    <row r="1945" spans="5:13" s="243" customFormat="1">
      <c r="E1945" s="328"/>
      <c r="F1945" s="328"/>
      <c r="G1945" s="328"/>
      <c r="M1945" s="328"/>
    </row>
    <row r="1946" spans="5:13" s="243" customFormat="1">
      <c r="E1946" s="328"/>
      <c r="F1946" s="328"/>
      <c r="G1946" s="328"/>
      <c r="M1946" s="328"/>
    </row>
    <row r="1947" spans="5:13" s="243" customFormat="1">
      <c r="E1947" s="328"/>
      <c r="F1947" s="328"/>
      <c r="G1947" s="328"/>
      <c r="M1947" s="328"/>
    </row>
    <row r="1948" spans="5:13" s="243" customFormat="1">
      <c r="E1948" s="328"/>
      <c r="F1948" s="328"/>
      <c r="G1948" s="328"/>
      <c r="M1948" s="328"/>
    </row>
    <row r="1949" spans="5:13" s="243" customFormat="1">
      <c r="E1949" s="328"/>
      <c r="F1949" s="328"/>
      <c r="G1949" s="328"/>
      <c r="M1949" s="328"/>
    </row>
    <row r="1950" spans="5:13" s="243" customFormat="1">
      <c r="E1950" s="328"/>
      <c r="F1950" s="328"/>
      <c r="G1950" s="328"/>
      <c r="M1950" s="328"/>
    </row>
    <row r="1951" spans="5:13" s="243" customFormat="1">
      <c r="E1951" s="328"/>
      <c r="F1951" s="328"/>
      <c r="G1951" s="328"/>
      <c r="M1951" s="328"/>
    </row>
    <row r="1952" spans="5:13" s="243" customFormat="1">
      <c r="E1952" s="328"/>
      <c r="F1952" s="328"/>
      <c r="G1952" s="328"/>
      <c r="M1952" s="328"/>
    </row>
    <row r="1953" spans="5:13" s="243" customFormat="1">
      <c r="E1953" s="328"/>
      <c r="F1953" s="328"/>
      <c r="G1953" s="328"/>
      <c r="M1953" s="328"/>
    </row>
    <row r="1954" spans="5:13" s="243" customFormat="1">
      <c r="E1954" s="328"/>
      <c r="F1954" s="328"/>
      <c r="G1954" s="328"/>
      <c r="M1954" s="328"/>
    </row>
    <row r="1955" spans="5:13" s="243" customFormat="1">
      <c r="E1955" s="328"/>
      <c r="F1955" s="328"/>
      <c r="G1955" s="328"/>
      <c r="M1955" s="328"/>
    </row>
    <row r="1956" spans="5:13" s="243" customFormat="1">
      <c r="E1956" s="328"/>
      <c r="F1956" s="328"/>
      <c r="G1956" s="328"/>
      <c r="M1956" s="328"/>
    </row>
    <row r="1957" spans="5:13" s="243" customFormat="1">
      <c r="E1957" s="328"/>
      <c r="F1957" s="328"/>
      <c r="G1957" s="328"/>
      <c r="M1957" s="328"/>
    </row>
    <row r="1958" spans="5:13" s="243" customFormat="1">
      <c r="E1958" s="328"/>
      <c r="F1958" s="328"/>
      <c r="G1958" s="328"/>
      <c r="M1958" s="328"/>
    </row>
    <row r="1959" spans="5:13" s="243" customFormat="1">
      <c r="E1959" s="328"/>
      <c r="F1959" s="328"/>
      <c r="G1959" s="328"/>
      <c r="M1959" s="328"/>
    </row>
    <row r="1960" spans="5:13" s="243" customFormat="1">
      <c r="E1960" s="328"/>
      <c r="F1960" s="328"/>
      <c r="G1960" s="328"/>
      <c r="M1960" s="328"/>
    </row>
    <row r="1961" spans="5:13" s="243" customFormat="1">
      <c r="E1961" s="328"/>
      <c r="F1961" s="328"/>
      <c r="G1961" s="328"/>
      <c r="M1961" s="328"/>
    </row>
    <row r="1962" spans="5:13" s="243" customFormat="1">
      <c r="E1962" s="328"/>
      <c r="F1962" s="328"/>
      <c r="G1962" s="328"/>
      <c r="M1962" s="328"/>
    </row>
    <row r="1963" spans="5:13" s="243" customFormat="1">
      <c r="E1963" s="328"/>
      <c r="F1963" s="328"/>
      <c r="G1963" s="328"/>
      <c r="M1963" s="328"/>
    </row>
    <row r="1964" spans="5:13" s="243" customFormat="1">
      <c r="E1964" s="328"/>
      <c r="F1964" s="328"/>
      <c r="G1964" s="328"/>
      <c r="M1964" s="328"/>
    </row>
    <row r="1965" spans="5:13" s="243" customFormat="1">
      <c r="E1965" s="328"/>
      <c r="F1965" s="328"/>
      <c r="G1965" s="328"/>
      <c r="M1965" s="328"/>
    </row>
    <row r="1966" spans="5:13" s="243" customFormat="1">
      <c r="E1966" s="328"/>
      <c r="F1966" s="328"/>
      <c r="G1966" s="328"/>
      <c r="M1966" s="328"/>
    </row>
    <row r="1967" spans="5:13" s="243" customFormat="1">
      <c r="E1967" s="328"/>
      <c r="F1967" s="328"/>
      <c r="G1967" s="328"/>
      <c r="M1967" s="328"/>
    </row>
    <row r="1968" spans="5:13" s="243" customFormat="1">
      <c r="E1968" s="328"/>
      <c r="F1968" s="328"/>
      <c r="G1968" s="328"/>
      <c r="M1968" s="328"/>
    </row>
    <row r="1969" spans="5:13" s="243" customFormat="1">
      <c r="E1969" s="328"/>
      <c r="F1969" s="328"/>
      <c r="G1969" s="328"/>
      <c r="M1969" s="328"/>
    </row>
    <row r="1970" spans="5:13" s="243" customFormat="1">
      <c r="E1970" s="328"/>
      <c r="F1970" s="328"/>
      <c r="G1970" s="328"/>
      <c r="M1970" s="328"/>
    </row>
    <row r="1971" spans="5:13" s="243" customFormat="1">
      <c r="E1971" s="328"/>
      <c r="F1971" s="328"/>
      <c r="G1971" s="328"/>
      <c r="M1971" s="328"/>
    </row>
    <row r="1972" spans="5:13" s="243" customFormat="1">
      <c r="E1972" s="328"/>
      <c r="F1972" s="328"/>
      <c r="G1972" s="328"/>
      <c r="M1972" s="328"/>
    </row>
    <row r="1973" spans="5:13" s="243" customFormat="1">
      <c r="E1973" s="328"/>
      <c r="F1973" s="328"/>
      <c r="G1973" s="328"/>
      <c r="M1973" s="328"/>
    </row>
    <row r="1974" spans="5:13" s="243" customFormat="1">
      <c r="E1974" s="328"/>
      <c r="F1974" s="328"/>
      <c r="G1974" s="328"/>
      <c r="M1974" s="328"/>
    </row>
    <row r="1975" spans="5:13" s="243" customFormat="1">
      <c r="E1975" s="328"/>
      <c r="F1975" s="328"/>
      <c r="G1975" s="328"/>
      <c r="M1975" s="328"/>
    </row>
    <row r="1976" spans="5:13" s="243" customFormat="1">
      <c r="E1976" s="328"/>
      <c r="F1976" s="328"/>
      <c r="G1976" s="328"/>
      <c r="M1976" s="328"/>
    </row>
    <row r="1977" spans="5:13" s="243" customFormat="1">
      <c r="E1977" s="328"/>
      <c r="F1977" s="328"/>
      <c r="G1977" s="328"/>
      <c r="M1977" s="328"/>
    </row>
    <row r="1978" spans="5:13" s="243" customFormat="1">
      <c r="E1978" s="328"/>
      <c r="F1978" s="328"/>
      <c r="G1978" s="328"/>
      <c r="M1978" s="328"/>
    </row>
    <row r="1979" spans="5:13" s="243" customFormat="1">
      <c r="E1979" s="328"/>
      <c r="F1979" s="328"/>
      <c r="G1979" s="328"/>
      <c r="M1979" s="328"/>
    </row>
    <row r="1980" spans="5:13" s="243" customFormat="1">
      <c r="E1980" s="328"/>
      <c r="F1980" s="328"/>
      <c r="G1980" s="328"/>
      <c r="M1980" s="328"/>
    </row>
    <row r="1981" spans="5:13" s="243" customFormat="1">
      <c r="E1981" s="328"/>
      <c r="F1981" s="328"/>
      <c r="G1981" s="328"/>
      <c r="M1981" s="328"/>
    </row>
    <row r="1982" spans="5:13" s="243" customFormat="1">
      <c r="E1982" s="328"/>
      <c r="F1982" s="328"/>
      <c r="G1982" s="328"/>
      <c r="M1982" s="328"/>
    </row>
    <row r="1983" spans="5:13" s="243" customFormat="1">
      <c r="E1983" s="328"/>
      <c r="F1983" s="328"/>
      <c r="G1983" s="328"/>
      <c r="M1983" s="328"/>
    </row>
    <row r="1984" spans="5:13" s="243" customFormat="1">
      <c r="E1984" s="328"/>
      <c r="F1984" s="328"/>
      <c r="G1984" s="328"/>
      <c r="M1984" s="328"/>
    </row>
    <row r="1985" spans="5:13" s="243" customFormat="1">
      <c r="E1985" s="328"/>
      <c r="F1985" s="328"/>
      <c r="G1985" s="328"/>
      <c r="M1985" s="328"/>
    </row>
    <row r="1986" spans="5:13" s="243" customFormat="1">
      <c r="E1986" s="328"/>
      <c r="F1986" s="328"/>
      <c r="G1986" s="328"/>
      <c r="M1986" s="328"/>
    </row>
    <row r="1987" spans="5:13" s="243" customFormat="1">
      <c r="E1987" s="328"/>
      <c r="F1987" s="328"/>
      <c r="G1987" s="328"/>
      <c r="M1987" s="328"/>
    </row>
    <row r="1988" spans="5:13" s="243" customFormat="1">
      <c r="E1988" s="328"/>
      <c r="F1988" s="328"/>
      <c r="G1988" s="328"/>
      <c r="M1988" s="328"/>
    </row>
    <row r="1989" spans="5:13" s="243" customFormat="1">
      <c r="E1989" s="328"/>
      <c r="F1989" s="328"/>
      <c r="G1989" s="328"/>
      <c r="M1989" s="328"/>
    </row>
    <row r="1990" spans="5:13" s="243" customFormat="1">
      <c r="E1990" s="328"/>
      <c r="F1990" s="328"/>
      <c r="G1990" s="328"/>
      <c r="M1990" s="328"/>
    </row>
    <row r="1991" spans="5:13" s="243" customFormat="1">
      <c r="E1991" s="328"/>
      <c r="F1991" s="328"/>
      <c r="G1991" s="328"/>
      <c r="M1991" s="328"/>
    </row>
    <row r="1992" spans="5:13" s="243" customFormat="1">
      <c r="E1992" s="328"/>
      <c r="F1992" s="328"/>
      <c r="G1992" s="328"/>
      <c r="M1992" s="328"/>
    </row>
    <row r="1993" spans="5:13" s="243" customFormat="1">
      <c r="E1993" s="328"/>
      <c r="F1993" s="328"/>
      <c r="G1993" s="328"/>
      <c r="M1993" s="328"/>
    </row>
    <row r="1994" spans="5:13" s="243" customFormat="1">
      <c r="E1994" s="328"/>
      <c r="F1994" s="328"/>
      <c r="G1994" s="328"/>
      <c r="M1994" s="328"/>
    </row>
    <row r="1995" spans="5:13" s="243" customFormat="1">
      <c r="E1995" s="328"/>
      <c r="F1995" s="328"/>
      <c r="G1995" s="328"/>
      <c r="M1995" s="328"/>
    </row>
    <row r="1996" spans="5:13" s="243" customFormat="1">
      <c r="E1996" s="328"/>
      <c r="F1996" s="328"/>
      <c r="G1996" s="328"/>
      <c r="M1996" s="328"/>
    </row>
    <row r="1997" spans="5:13" s="243" customFormat="1">
      <c r="E1997" s="328"/>
      <c r="F1997" s="328"/>
      <c r="G1997" s="328"/>
      <c r="M1997" s="328"/>
    </row>
    <row r="1998" spans="5:13" s="243" customFormat="1">
      <c r="E1998" s="328"/>
      <c r="F1998" s="328"/>
      <c r="G1998" s="328"/>
      <c r="M1998" s="328"/>
    </row>
    <row r="1999" spans="5:13" s="243" customFormat="1">
      <c r="E1999" s="328"/>
      <c r="F1999" s="328"/>
      <c r="G1999" s="328"/>
      <c r="M1999" s="328"/>
    </row>
    <row r="2000" spans="5:13" s="243" customFormat="1">
      <c r="E2000" s="328"/>
      <c r="F2000" s="328"/>
      <c r="G2000" s="328"/>
      <c r="M2000" s="328"/>
    </row>
    <row r="2001" spans="5:13" s="243" customFormat="1">
      <c r="E2001" s="328"/>
      <c r="F2001" s="328"/>
      <c r="G2001" s="328"/>
      <c r="M2001" s="328"/>
    </row>
    <row r="2002" spans="5:13" s="243" customFormat="1">
      <c r="E2002" s="328"/>
      <c r="F2002" s="328"/>
      <c r="G2002" s="328"/>
      <c r="M2002" s="328"/>
    </row>
    <row r="2003" spans="5:13" s="243" customFormat="1">
      <c r="E2003" s="328"/>
      <c r="F2003" s="328"/>
      <c r="G2003" s="328"/>
      <c r="M2003" s="328"/>
    </row>
    <row r="2004" spans="5:13" s="243" customFormat="1">
      <c r="E2004" s="328"/>
      <c r="F2004" s="328"/>
      <c r="G2004" s="328"/>
      <c r="M2004" s="328"/>
    </row>
    <row r="2005" spans="5:13" s="243" customFormat="1">
      <c r="E2005" s="328"/>
      <c r="F2005" s="328"/>
      <c r="G2005" s="328"/>
      <c r="M2005" s="328"/>
    </row>
    <row r="2006" spans="5:13" s="243" customFormat="1">
      <c r="E2006" s="328"/>
      <c r="F2006" s="328"/>
      <c r="G2006" s="328"/>
      <c r="M2006" s="328"/>
    </row>
    <row r="2007" spans="5:13" s="243" customFormat="1">
      <c r="E2007" s="328"/>
      <c r="F2007" s="328"/>
      <c r="G2007" s="328"/>
      <c r="M2007" s="328"/>
    </row>
    <row r="2008" spans="5:13" s="243" customFormat="1">
      <c r="E2008" s="328"/>
      <c r="F2008" s="328"/>
      <c r="G2008" s="328"/>
      <c r="M2008" s="328"/>
    </row>
    <row r="2009" spans="5:13" s="243" customFormat="1">
      <c r="E2009" s="328"/>
      <c r="F2009" s="328"/>
      <c r="G2009" s="328"/>
      <c r="M2009" s="328"/>
    </row>
    <row r="2010" spans="5:13" s="243" customFormat="1">
      <c r="E2010" s="328"/>
      <c r="F2010" s="328"/>
      <c r="G2010" s="328"/>
      <c r="M2010" s="328"/>
    </row>
    <row r="2011" spans="5:13" s="243" customFormat="1">
      <c r="E2011" s="328"/>
      <c r="F2011" s="328"/>
      <c r="G2011" s="328"/>
      <c r="M2011" s="328"/>
    </row>
    <row r="2012" spans="5:13" s="243" customFormat="1">
      <c r="E2012" s="328"/>
      <c r="F2012" s="328"/>
      <c r="G2012" s="328"/>
      <c r="M2012" s="328"/>
    </row>
    <row r="2013" spans="5:13" s="243" customFormat="1">
      <c r="E2013" s="328"/>
      <c r="F2013" s="328"/>
      <c r="G2013" s="328"/>
      <c r="M2013" s="328"/>
    </row>
    <row r="2014" spans="5:13" s="243" customFormat="1">
      <c r="E2014" s="328"/>
      <c r="F2014" s="328"/>
      <c r="G2014" s="328"/>
      <c r="M2014" s="328"/>
    </row>
    <row r="2015" spans="5:13" s="243" customFormat="1">
      <c r="E2015" s="328"/>
      <c r="F2015" s="328"/>
      <c r="G2015" s="328"/>
      <c r="M2015" s="328"/>
    </row>
    <row r="2016" spans="5:13" s="243" customFormat="1">
      <c r="E2016" s="328"/>
      <c r="F2016" s="328"/>
      <c r="G2016" s="328"/>
      <c r="M2016" s="328"/>
    </row>
    <row r="2017" spans="5:13" s="243" customFormat="1">
      <c r="E2017" s="328"/>
      <c r="F2017" s="328"/>
      <c r="G2017" s="328"/>
      <c r="M2017" s="328"/>
    </row>
    <row r="2018" spans="5:13" s="243" customFormat="1">
      <c r="E2018" s="328"/>
      <c r="F2018" s="328"/>
      <c r="G2018" s="328"/>
      <c r="M2018" s="328"/>
    </row>
    <row r="2019" spans="5:13" s="243" customFormat="1">
      <c r="E2019" s="328"/>
      <c r="F2019" s="328"/>
      <c r="G2019" s="328"/>
      <c r="M2019" s="328"/>
    </row>
    <row r="2020" spans="5:13" s="243" customFormat="1">
      <c r="E2020" s="328"/>
      <c r="F2020" s="328"/>
      <c r="G2020" s="328"/>
      <c r="M2020" s="328"/>
    </row>
    <row r="2021" spans="5:13" s="243" customFormat="1">
      <c r="E2021" s="328"/>
      <c r="F2021" s="328"/>
      <c r="G2021" s="328"/>
      <c r="M2021" s="328"/>
    </row>
    <row r="2022" spans="5:13" s="243" customFormat="1">
      <c r="E2022" s="328"/>
      <c r="F2022" s="328"/>
      <c r="G2022" s="328"/>
      <c r="M2022" s="328"/>
    </row>
    <row r="2023" spans="5:13" s="243" customFormat="1">
      <c r="E2023" s="328"/>
      <c r="F2023" s="328"/>
      <c r="G2023" s="328"/>
      <c r="M2023" s="328"/>
    </row>
    <row r="2024" spans="5:13" s="243" customFormat="1">
      <c r="E2024" s="328"/>
      <c r="F2024" s="328"/>
      <c r="G2024" s="328"/>
      <c r="M2024" s="328"/>
    </row>
    <row r="2025" spans="5:13" s="243" customFormat="1">
      <c r="E2025" s="328"/>
      <c r="F2025" s="328"/>
      <c r="G2025" s="328"/>
      <c r="M2025" s="328"/>
    </row>
    <row r="2026" spans="5:13" s="243" customFormat="1">
      <c r="E2026" s="328"/>
      <c r="F2026" s="328"/>
      <c r="G2026" s="328"/>
      <c r="M2026" s="328"/>
    </row>
    <row r="2027" spans="5:13" s="243" customFormat="1">
      <c r="E2027" s="328"/>
      <c r="F2027" s="328"/>
      <c r="G2027" s="328"/>
      <c r="M2027" s="328"/>
    </row>
    <row r="2028" spans="5:13" s="243" customFormat="1">
      <c r="E2028" s="328"/>
      <c r="F2028" s="328"/>
      <c r="G2028" s="328"/>
      <c r="M2028" s="328"/>
    </row>
    <row r="2029" spans="5:13" s="243" customFormat="1">
      <c r="E2029" s="328"/>
      <c r="F2029" s="328"/>
      <c r="G2029" s="328"/>
      <c r="M2029" s="328"/>
    </row>
    <row r="2030" spans="5:13" s="243" customFormat="1">
      <c r="E2030" s="328"/>
      <c r="F2030" s="328"/>
      <c r="G2030" s="328"/>
      <c r="M2030" s="328"/>
    </row>
    <row r="2031" spans="5:13" s="243" customFormat="1">
      <c r="E2031" s="328"/>
      <c r="F2031" s="328"/>
      <c r="G2031" s="328"/>
      <c r="M2031" s="328"/>
    </row>
    <row r="2032" spans="5:13" s="243" customFormat="1">
      <c r="E2032" s="328"/>
      <c r="F2032" s="328"/>
      <c r="G2032" s="328"/>
      <c r="M2032" s="328"/>
    </row>
    <row r="2033" spans="5:13" s="243" customFormat="1">
      <c r="E2033" s="328"/>
      <c r="F2033" s="328"/>
      <c r="G2033" s="328"/>
      <c r="M2033" s="328"/>
    </row>
    <row r="2034" spans="5:13" s="243" customFormat="1">
      <c r="E2034" s="328"/>
      <c r="F2034" s="328"/>
      <c r="G2034" s="328"/>
      <c r="M2034" s="328"/>
    </row>
    <row r="2035" spans="5:13" s="243" customFormat="1">
      <c r="E2035" s="328"/>
      <c r="F2035" s="328"/>
      <c r="G2035" s="328"/>
      <c r="M2035" s="328"/>
    </row>
    <row r="2036" spans="5:13" s="243" customFormat="1">
      <c r="E2036" s="328"/>
      <c r="F2036" s="328"/>
      <c r="G2036" s="328"/>
      <c r="M2036" s="328"/>
    </row>
    <row r="2037" spans="5:13" s="243" customFormat="1">
      <c r="E2037" s="328"/>
      <c r="F2037" s="328"/>
      <c r="G2037" s="328"/>
      <c r="M2037" s="328"/>
    </row>
    <row r="2038" spans="5:13" s="243" customFormat="1">
      <c r="E2038" s="328"/>
      <c r="F2038" s="328"/>
      <c r="G2038" s="328"/>
      <c r="M2038" s="328"/>
    </row>
    <row r="2039" spans="5:13" s="243" customFormat="1">
      <c r="E2039" s="328"/>
      <c r="F2039" s="328"/>
      <c r="G2039" s="328"/>
      <c r="M2039" s="328"/>
    </row>
    <row r="2040" spans="5:13" s="243" customFormat="1">
      <c r="E2040" s="328"/>
      <c r="F2040" s="328"/>
      <c r="G2040" s="328"/>
      <c r="M2040" s="328"/>
    </row>
    <row r="2041" spans="5:13" s="243" customFormat="1">
      <c r="E2041" s="328"/>
      <c r="F2041" s="328"/>
      <c r="G2041" s="328"/>
      <c r="M2041" s="328"/>
    </row>
    <row r="2042" spans="5:13" s="243" customFormat="1">
      <c r="E2042" s="328"/>
      <c r="F2042" s="328"/>
      <c r="G2042" s="328"/>
      <c r="M2042" s="328"/>
    </row>
    <row r="2043" spans="5:13" s="243" customFormat="1">
      <c r="E2043" s="328"/>
      <c r="F2043" s="328"/>
      <c r="G2043" s="328"/>
      <c r="M2043" s="328"/>
    </row>
    <row r="2044" spans="5:13" s="243" customFormat="1">
      <c r="E2044" s="328"/>
      <c r="F2044" s="328"/>
      <c r="G2044" s="328"/>
      <c r="M2044" s="328"/>
    </row>
    <row r="2045" spans="5:13" s="243" customFormat="1">
      <c r="E2045" s="328"/>
      <c r="F2045" s="328"/>
      <c r="G2045" s="328"/>
      <c r="M2045" s="328"/>
    </row>
    <row r="2046" spans="5:13" s="243" customFormat="1">
      <c r="E2046" s="328"/>
      <c r="F2046" s="328"/>
      <c r="G2046" s="328"/>
      <c r="M2046" s="328"/>
    </row>
    <row r="2047" spans="5:13" s="243" customFormat="1">
      <c r="E2047" s="328"/>
      <c r="F2047" s="328"/>
      <c r="G2047" s="328"/>
      <c r="M2047" s="328"/>
    </row>
    <row r="2048" spans="5:13" s="243" customFormat="1">
      <c r="E2048" s="328"/>
      <c r="F2048" s="328"/>
      <c r="G2048" s="328"/>
      <c r="M2048" s="328"/>
    </row>
    <row r="2049" spans="5:13" s="243" customFormat="1">
      <c r="E2049" s="328"/>
      <c r="F2049" s="328"/>
      <c r="G2049" s="328"/>
      <c r="M2049" s="328"/>
    </row>
    <row r="2050" spans="5:13" s="243" customFormat="1">
      <c r="E2050" s="328"/>
      <c r="F2050" s="328"/>
      <c r="G2050" s="328"/>
      <c r="M2050" s="328"/>
    </row>
    <row r="2051" spans="5:13" s="243" customFormat="1">
      <c r="E2051" s="328"/>
      <c r="F2051" s="328"/>
      <c r="G2051" s="328"/>
      <c r="M2051" s="328"/>
    </row>
    <row r="2052" spans="5:13" s="243" customFormat="1">
      <c r="E2052" s="328"/>
      <c r="F2052" s="328"/>
      <c r="G2052" s="328"/>
      <c r="M2052" s="328"/>
    </row>
    <row r="2053" spans="5:13" s="243" customFormat="1">
      <c r="E2053" s="328"/>
      <c r="F2053" s="328"/>
      <c r="G2053" s="328"/>
      <c r="M2053" s="328"/>
    </row>
    <row r="2054" spans="5:13" s="243" customFormat="1">
      <c r="E2054" s="328"/>
      <c r="F2054" s="328"/>
      <c r="G2054" s="328"/>
      <c r="M2054" s="328"/>
    </row>
    <row r="2055" spans="5:13" s="243" customFormat="1">
      <c r="E2055" s="328"/>
      <c r="F2055" s="328"/>
      <c r="G2055" s="328"/>
      <c r="M2055" s="328"/>
    </row>
    <row r="2056" spans="5:13" s="243" customFormat="1">
      <c r="E2056" s="328"/>
      <c r="F2056" s="328"/>
      <c r="G2056" s="328"/>
      <c r="M2056" s="328"/>
    </row>
    <row r="2057" spans="5:13" s="243" customFormat="1">
      <c r="E2057" s="328"/>
      <c r="F2057" s="328"/>
      <c r="G2057" s="328"/>
      <c r="M2057" s="328"/>
    </row>
    <row r="2058" spans="5:13" s="243" customFormat="1">
      <c r="E2058" s="328"/>
      <c r="F2058" s="328"/>
      <c r="G2058" s="328"/>
      <c r="M2058" s="328"/>
    </row>
    <row r="2059" spans="5:13" s="243" customFormat="1">
      <c r="E2059" s="328"/>
      <c r="F2059" s="328"/>
      <c r="G2059" s="328"/>
      <c r="M2059" s="328"/>
    </row>
    <row r="2060" spans="5:13" s="243" customFormat="1">
      <c r="E2060" s="328"/>
      <c r="F2060" s="328"/>
      <c r="G2060" s="328"/>
      <c r="M2060" s="328"/>
    </row>
    <row r="2061" spans="5:13" s="243" customFormat="1">
      <c r="E2061" s="328"/>
      <c r="F2061" s="328"/>
      <c r="G2061" s="328"/>
      <c r="M2061" s="328"/>
    </row>
    <row r="2062" spans="5:13" s="243" customFormat="1">
      <c r="E2062" s="328"/>
      <c r="F2062" s="328"/>
      <c r="G2062" s="328"/>
      <c r="M2062" s="328"/>
    </row>
    <row r="2063" spans="5:13" s="243" customFormat="1">
      <c r="E2063" s="328"/>
      <c r="F2063" s="328"/>
      <c r="G2063" s="328"/>
      <c r="M2063" s="328"/>
    </row>
    <row r="2064" spans="5:13" s="243" customFormat="1">
      <c r="E2064" s="328"/>
      <c r="F2064" s="328"/>
      <c r="G2064" s="328"/>
      <c r="M2064" s="328"/>
    </row>
    <row r="2065" spans="5:13" s="243" customFormat="1">
      <c r="E2065" s="328"/>
      <c r="F2065" s="328"/>
      <c r="G2065" s="328"/>
      <c r="M2065" s="328"/>
    </row>
    <row r="2066" spans="5:13" s="243" customFormat="1">
      <c r="E2066" s="328"/>
      <c r="F2066" s="328"/>
      <c r="G2066" s="328"/>
      <c r="M2066" s="328"/>
    </row>
    <row r="2067" spans="5:13" s="243" customFormat="1">
      <c r="E2067" s="328"/>
      <c r="F2067" s="328"/>
      <c r="G2067" s="328"/>
      <c r="M2067" s="328"/>
    </row>
    <row r="2068" spans="5:13" s="243" customFormat="1">
      <c r="E2068" s="328"/>
      <c r="F2068" s="328"/>
      <c r="G2068" s="328"/>
      <c r="M2068" s="328"/>
    </row>
    <row r="2069" spans="5:13" s="243" customFormat="1">
      <c r="E2069" s="328"/>
      <c r="F2069" s="328"/>
      <c r="G2069" s="328"/>
      <c r="M2069" s="328"/>
    </row>
    <row r="2070" spans="5:13" s="243" customFormat="1">
      <c r="E2070" s="328"/>
      <c r="F2070" s="328"/>
      <c r="G2070" s="328"/>
      <c r="M2070" s="328"/>
    </row>
    <row r="2071" spans="5:13" s="243" customFormat="1">
      <c r="E2071" s="328"/>
      <c r="F2071" s="328"/>
      <c r="G2071" s="328"/>
      <c r="M2071" s="328"/>
    </row>
    <row r="2072" spans="5:13" s="243" customFormat="1">
      <c r="E2072" s="328"/>
      <c r="F2072" s="328"/>
      <c r="G2072" s="328"/>
      <c r="M2072" s="328"/>
    </row>
    <row r="2073" spans="5:13" s="243" customFormat="1">
      <c r="E2073" s="328"/>
      <c r="F2073" s="328"/>
      <c r="G2073" s="328"/>
      <c r="M2073" s="328"/>
    </row>
    <row r="2074" spans="5:13" s="243" customFormat="1">
      <c r="E2074" s="328"/>
      <c r="F2074" s="328"/>
      <c r="G2074" s="328"/>
      <c r="M2074" s="328"/>
    </row>
    <row r="2075" spans="5:13" s="243" customFormat="1">
      <c r="E2075" s="328"/>
      <c r="F2075" s="328"/>
      <c r="G2075" s="328"/>
      <c r="M2075" s="328"/>
    </row>
    <row r="2076" spans="5:13" s="243" customFormat="1">
      <c r="E2076" s="328"/>
      <c r="F2076" s="328"/>
      <c r="G2076" s="328"/>
      <c r="M2076" s="328"/>
    </row>
    <row r="2077" spans="5:13" s="243" customFormat="1">
      <c r="E2077" s="328"/>
      <c r="F2077" s="328"/>
      <c r="G2077" s="328"/>
      <c r="M2077" s="328"/>
    </row>
    <row r="2078" spans="5:13" s="243" customFormat="1">
      <c r="E2078" s="328"/>
      <c r="F2078" s="328"/>
      <c r="G2078" s="328"/>
      <c r="M2078" s="328"/>
    </row>
    <row r="2079" spans="5:13" s="243" customFormat="1">
      <c r="E2079" s="328"/>
      <c r="F2079" s="328"/>
      <c r="G2079" s="328"/>
      <c r="M2079" s="328"/>
    </row>
    <row r="2080" spans="5:13" s="243" customFormat="1">
      <c r="E2080" s="328"/>
      <c r="F2080" s="328"/>
      <c r="G2080" s="328"/>
      <c r="M2080" s="328"/>
    </row>
    <row r="2081" spans="5:13" s="243" customFormat="1">
      <c r="E2081" s="328"/>
      <c r="F2081" s="328"/>
      <c r="G2081" s="328"/>
      <c r="M2081" s="328"/>
    </row>
    <row r="2082" spans="5:13" s="243" customFormat="1">
      <c r="E2082" s="328"/>
      <c r="F2082" s="328"/>
      <c r="G2082" s="328"/>
      <c r="M2082" s="328"/>
    </row>
    <row r="2083" spans="5:13" s="243" customFormat="1">
      <c r="E2083" s="328"/>
      <c r="F2083" s="328"/>
      <c r="G2083" s="328"/>
      <c r="M2083" s="328"/>
    </row>
    <row r="2084" spans="5:13" s="243" customFormat="1">
      <c r="E2084" s="328"/>
      <c r="F2084" s="328"/>
      <c r="G2084" s="328"/>
      <c r="M2084" s="328"/>
    </row>
    <row r="2085" spans="5:13" s="243" customFormat="1">
      <c r="E2085" s="328"/>
      <c r="F2085" s="328"/>
      <c r="G2085" s="328"/>
      <c r="M2085" s="328"/>
    </row>
    <row r="2086" spans="5:13" s="243" customFormat="1">
      <c r="E2086" s="328"/>
      <c r="F2086" s="328"/>
      <c r="G2086" s="328"/>
      <c r="M2086" s="328"/>
    </row>
    <row r="2087" spans="5:13" s="243" customFormat="1">
      <c r="E2087" s="328"/>
      <c r="F2087" s="328"/>
      <c r="G2087" s="328"/>
      <c r="M2087" s="328"/>
    </row>
    <row r="2088" spans="5:13" s="243" customFormat="1">
      <c r="E2088" s="328"/>
      <c r="F2088" s="328"/>
      <c r="G2088" s="328"/>
      <c r="M2088" s="328"/>
    </row>
    <row r="2089" spans="5:13" s="243" customFormat="1">
      <c r="E2089" s="328"/>
      <c r="F2089" s="328"/>
      <c r="G2089" s="328"/>
      <c r="M2089" s="328"/>
    </row>
    <row r="2090" spans="5:13" s="243" customFormat="1">
      <c r="E2090" s="328"/>
      <c r="F2090" s="328"/>
      <c r="G2090" s="328"/>
      <c r="M2090" s="328"/>
    </row>
    <row r="2091" spans="5:13" s="243" customFormat="1">
      <c r="E2091" s="328"/>
      <c r="F2091" s="328"/>
      <c r="G2091" s="328"/>
      <c r="M2091" s="328"/>
    </row>
    <row r="2092" spans="5:13" s="243" customFormat="1">
      <c r="E2092" s="328"/>
      <c r="F2092" s="328"/>
      <c r="G2092" s="328"/>
      <c r="M2092" s="328"/>
    </row>
    <row r="2093" spans="5:13" s="243" customFormat="1">
      <c r="E2093" s="328"/>
      <c r="F2093" s="328"/>
      <c r="G2093" s="328"/>
      <c r="M2093" s="328"/>
    </row>
    <row r="2094" spans="5:13" s="243" customFormat="1">
      <c r="E2094" s="328"/>
      <c r="F2094" s="328"/>
      <c r="G2094" s="328"/>
      <c r="M2094" s="328"/>
    </row>
    <row r="2095" spans="5:13" s="243" customFormat="1">
      <c r="E2095" s="328"/>
      <c r="F2095" s="328"/>
      <c r="G2095" s="328"/>
      <c r="M2095" s="328"/>
    </row>
    <row r="2096" spans="5:13" s="243" customFormat="1">
      <c r="E2096" s="328"/>
      <c r="F2096" s="328"/>
      <c r="G2096" s="328"/>
      <c r="M2096" s="328"/>
    </row>
    <row r="2097" spans="5:13" s="243" customFormat="1">
      <c r="E2097" s="328"/>
      <c r="F2097" s="328"/>
      <c r="G2097" s="328"/>
      <c r="M2097" s="328"/>
    </row>
    <row r="2098" spans="5:13" s="243" customFormat="1">
      <c r="E2098" s="328"/>
      <c r="F2098" s="328"/>
      <c r="G2098" s="328"/>
      <c r="M2098" s="328"/>
    </row>
    <row r="2099" spans="5:13" s="243" customFormat="1">
      <c r="E2099" s="328"/>
      <c r="F2099" s="328"/>
      <c r="G2099" s="328"/>
      <c r="M2099" s="328"/>
    </row>
    <row r="2100" spans="5:13" s="243" customFormat="1">
      <c r="E2100" s="328"/>
      <c r="F2100" s="328"/>
      <c r="G2100" s="328"/>
      <c r="M2100" s="328"/>
    </row>
    <row r="2101" spans="5:13" s="243" customFormat="1">
      <c r="E2101" s="328"/>
      <c r="F2101" s="328"/>
      <c r="G2101" s="328"/>
      <c r="M2101" s="328"/>
    </row>
    <row r="2102" spans="5:13" s="243" customFormat="1">
      <c r="E2102" s="328"/>
      <c r="F2102" s="328"/>
      <c r="G2102" s="328"/>
      <c r="M2102" s="328"/>
    </row>
    <row r="2103" spans="5:13" s="243" customFormat="1">
      <c r="E2103" s="328"/>
      <c r="F2103" s="328"/>
      <c r="G2103" s="328"/>
      <c r="M2103" s="328"/>
    </row>
    <row r="2104" spans="5:13" s="243" customFormat="1">
      <c r="E2104" s="328"/>
      <c r="F2104" s="328"/>
      <c r="G2104" s="328"/>
      <c r="M2104" s="328"/>
    </row>
    <row r="2105" spans="5:13" s="243" customFormat="1">
      <c r="E2105" s="328"/>
      <c r="F2105" s="328"/>
      <c r="G2105" s="328"/>
      <c r="M2105" s="328"/>
    </row>
    <row r="2106" spans="5:13" s="243" customFormat="1">
      <c r="E2106" s="328"/>
      <c r="F2106" s="328"/>
      <c r="G2106" s="328"/>
      <c r="M2106" s="328"/>
    </row>
    <row r="2107" spans="5:13" s="243" customFormat="1">
      <c r="E2107" s="328"/>
      <c r="F2107" s="328"/>
      <c r="G2107" s="328"/>
      <c r="M2107" s="328"/>
    </row>
    <row r="2108" spans="5:13" s="243" customFormat="1">
      <c r="E2108" s="328"/>
      <c r="F2108" s="328"/>
      <c r="G2108" s="328"/>
      <c r="M2108" s="328"/>
    </row>
    <row r="2109" spans="5:13" s="243" customFormat="1">
      <c r="E2109" s="328"/>
      <c r="F2109" s="328"/>
      <c r="G2109" s="328"/>
      <c r="M2109" s="328"/>
    </row>
    <row r="2110" spans="5:13" s="243" customFormat="1">
      <c r="E2110" s="328"/>
      <c r="F2110" s="328"/>
      <c r="G2110" s="328"/>
      <c r="M2110" s="328"/>
    </row>
    <row r="2111" spans="5:13" s="243" customFormat="1">
      <c r="E2111" s="328"/>
      <c r="F2111" s="328"/>
      <c r="G2111" s="328"/>
      <c r="M2111" s="328"/>
    </row>
    <row r="2112" spans="5:13" s="243" customFormat="1">
      <c r="E2112" s="328"/>
      <c r="F2112" s="328"/>
      <c r="G2112" s="328"/>
      <c r="M2112" s="328"/>
    </row>
    <row r="2113" spans="5:13" s="243" customFormat="1">
      <c r="E2113" s="328"/>
      <c r="F2113" s="328"/>
      <c r="G2113" s="328"/>
      <c r="M2113" s="328"/>
    </row>
    <row r="2114" spans="5:13" s="243" customFormat="1">
      <c r="E2114" s="328"/>
      <c r="F2114" s="328"/>
      <c r="G2114" s="328"/>
      <c r="M2114" s="328"/>
    </row>
    <row r="2115" spans="5:13" s="243" customFormat="1">
      <c r="E2115" s="328"/>
      <c r="F2115" s="328"/>
      <c r="G2115" s="328"/>
      <c r="M2115" s="328"/>
    </row>
    <row r="2116" spans="5:13" s="243" customFormat="1">
      <c r="E2116" s="328"/>
      <c r="F2116" s="328"/>
      <c r="G2116" s="328"/>
      <c r="M2116" s="328"/>
    </row>
    <row r="2117" spans="5:13" s="243" customFormat="1">
      <c r="E2117" s="328"/>
      <c r="F2117" s="328"/>
      <c r="G2117" s="328"/>
      <c r="M2117" s="328"/>
    </row>
    <row r="2118" spans="5:13" s="243" customFormat="1">
      <c r="E2118" s="328"/>
      <c r="F2118" s="328"/>
      <c r="G2118" s="328"/>
      <c r="M2118" s="328"/>
    </row>
    <row r="2119" spans="5:13" s="243" customFormat="1">
      <c r="E2119" s="328"/>
      <c r="F2119" s="328"/>
      <c r="G2119" s="328"/>
      <c r="M2119" s="328"/>
    </row>
    <row r="2120" spans="5:13" s="243" customFormat="1">
      <c r="E2120" s="328"/>
      <c r="F2120" s="328"/>
      <c r="G2120" s="328"/>
      <c r="M2120" s="328"/>
    </row>
    <row r="2121" spans="5:13" s="243" customFormat="1">
      <c r="E2121" s="328"/>
      <c r="F2121" s="328"/>
      <c r="G2121" s="328"/>
      <c r="M2121" s="328"/>
    </row>
    <row r="2122" spans="5:13" s="243" customFormat="1">
      <c r="E2122" s="328"/>
      <c r="F2122" s="328"/>
      <c r="G2122" s="328"/>
      <c r="M2122" s="328"/>
    </row>
    <row r="2123" spans="5:13" s="243" customFormat="1">
      <c r="E2123" s="328"/>
      <c r="F2123" s="328"/>
      <c r="G2123" s="328"/>
      <c r="M2123" s="328"/>
    </row>
    <row r="2124" spans="5:13" s="243" customFormat="1">
      <c r="E2124" s="328"/>
      <c r="F2124" s="328"/>
      <c r="G2124" s="328"/>
      <c r="M2124" s="328"/>
    </row>
    <row r="2125" spans="5:13" s="243" customFormat="1">
      <c r="E2125" s="328"/>
      <c r="F2125" s="328"/>
      <c r="G2125" s="328"/>
      <c r="M2125" s="328"/>
    </row>
    <row r="2126" spans="5:13" s="243" customFormat="1">
      <c r="E2126" s="328"/>
      <c r="F2126" s="328"/>
      <c r="G2126" s="328"/>
      <c r="M2126" s="328"/>
    </row>
    <row r="2127" spans="5:13" s="243" customFormat="1">
      <c r="E2127" s="328"/>
      <c r="F2127" s="328"/>
      <c r="G2127" s="328"/>
      <c r="M2127" s="328"/>
    </row>
    <row r="2128" spans="5:13" s="243" customFormat="1">
      <c r="E2128" s="328"/>
      <c r="F2128" s="328"/>
      <c r="G2128" s="328"/>
      <c r="M2128" s="328"/>
    </row>
    <row r="2129" spans="5:13" s="243" customFormat="1">
      <c r="E2129" s="328"/>
      <c r="F2129" s="328"/>
      <c r="G2129" s="328"/>
      <c r="M2129" s="328"/>
    </row>
    <row r="2130" spans="5:13" s="243" customFormat="1">
      <c r="E2130" s="328"/>
      <c r="F2130" s="328"/>
      <c r="G2130" s="328"/>
      <c r="M2130" s="328"/>
    </row>
    <row r="2131" spans="5:13" s="243" customFormat="1">
      <c r="E2131" s="328"/>
      <c r="F2131" s="328"/>
      <c r="G2131" s="328"/>
      <c r="M2131" s="328"/>
    </row>
    <row r="2132" spans="5:13" s="243" customFormat="1">
      <c r="E2132" s="328"/>
      <c r="F2132" s="328"/>
      <c r="G2132" s="328"/>
      <c r="M2132" s="328"/>
    </row>
    <row r="2133" spans="5:13" s="243" customFormat="1">
      <c r="E2133" s="328"/>
      <c r="F2133" s="328"/>
      <c r="G2133" s="328"/>
      <c r="M2133" s="328"/>
    </row>
    <row r="2134" spans="5:13" s="243" customFormat="1">
      <c r="E2134" s="328"/>
      <c r="F2134" s="328"/>
      <c r="G2134" s="328"/>
      <c r="M2134" s="328"/>
    </row>
    <row r="2135" spans="5:13" s="243" customFormat="1">
      <c r="E2135" s="328"/>
      <c r="F2135" s="328"/>
      <c r="G2135" s="328"/>
      <c r="M2135" s="328"/>
    </row>
    <row r="2136" spans="5:13" s="243" customFormat="1">
      <c r="E2136" s="328"/>
      <c r="F2136" s="328"/>
      <c r="G2136" s="328"/>
      <c r="M2136" s="328"/>
    </row>
    <row r="2137" spans="5:13" s="243" customFormat="1">
      <c r="E2137" s="328"/>
      <c r="F2137" s="328"/>
      <c r="G2137" s="328"/>
      <c r="M2137" s="328"/>
    </row>
    <row r="2138" spans="5:13" s="243" customFormat="1">
      <c r="E2138" s="328"/>
      <c r="F2138" s="328"/>
      <c r="G2138" s="328"/>
      <c r="M2138" s="328"/>
    </row>
    <row r="2139" spans="5:13" s="243" customFormat="1">
      <c r="E2139" s="328"/>
      <c r="F2139" s="328"/>
      <c r="G2139" s="328"/>
      <c r="M2139" s="328"/>
    </row>
    <row r="2140" spans="5:13" s="243" customFormat="1">
      <c r="E2140" s="328"/>
      <c r="F2140" s="328"/>
      <c r="G2140" s="328"/>
      <c r="M2140" s="328"/>
    </row>
    <row r="2141" spans="5:13" s="243" customFormat="1">
      <c r="E2141" s="328"/>
      <c r="F2141" s="328"/>
      <c r="G2141" s="328"/>
      <c r="M2141" s="328"/>
    </row>
    <row r="2142" spans="5:13" s="243" customFormat="1">
      <c r="E2142" s="328"/>
      <c r="F2142" s="328"/>
      <c r="G2142" s="328"/>
      <c r="M2142" s="328"/>
    </row>
    <row r="2143" spans="5:13" s="243" customFormat="1">
      <c r="E2143" s="328"/>
      <c r="F2143" s="328"/>
      <c r="G2143" s="328"/>
      <c r="M2143" s="328"/>
    </row>
    <row r="2144" spans="5:13" s="243" customFormat="1">
      <c r="E2144" s="328"/>
      <c r="F2144" s="328"/>
      <c r="G2144" s="328"/>
      <c r="M2144" s="328"/>
    </row>
    <row r="2145" spans="5:13" s="243" customFormat="1">
      <c r="E2145" s="328"/>
      <c r="F2145" s="328"/>
      <c r="G2145" s="328"/>
      <c r="M2145" s="328"/>
    </row>
    <row r="2146" spans="5:13" s="243" customFormat="1">
      <c r="E2146" s="328"/>
      <c r="F2146" s="328"/>
      <c r="G2146" s="328"/>
      <c r="M2146" s="328"/>
    </row>
    <row r="2147" spans="5:13" s="243" customFormat="1">
      <c r="E2147" s="328"/>
      <c r="F2147" s="328"/>
      <c r="G2147" s="328"/>
      <c r="M2147" s="328"/>
    </row>
    <row r="2148" spans="5:13" s="243" customFormat="1">
      <c r="E2148" s="328"/>
      <c r="F2148" s="328"/>
      <c r="G2148" s="328"/>
      <c r="M2148" s="328"/>
    </row>
    <row r="2149" spans="5:13" s="243" customFormat="1">
      <c r="E2149" s="328"/>
      <c r="F2149" s="328"/>
      <c r="G2149" s="328"/>
      <c r="M2149" s="328"/>
    </row>
    <row r="2150" spans="5:13" s="243" customFormat="1">
      <c r="E2150" s="328"/>
      <c r="F2150" s="328"/>
      <c r="G2150" s="328"/>
      <c r="M2150" s="328"/>
    </row>
    <row r="2151" spans="5:13" s="243" customFormat="1">
      <c r="E2151" s="328"/>
      <c r="F2151" s="328"/>
      <c r="G2151" s="328"/>
      <c r="M2151" s="328"/>
    </row>
    <row r="2152" spans="5:13" s="243" customFormat="1">
      <c r="E2152" s="328"/>
      <c r="F2152" s="328"/>
      <c r="G2152" s="328"/>
      <c r="M2152" s="328"/>
    </row>
    <row r="2153" spans="5:13" s="243" customFormat="1">
      <c r="E2153" s="328"/>
      <c r="F2153" s="328"/>
      <c r="G2153" s="328"/>
      <c r="M2153" s="328"/>
    </row>
    <row r="2154" spans="5:13" s="243" customFormat="1">
      <c r="E2154" s="328"/>
      <c r="F2154" s="328"/>
      <c r="G2154" s="328"/>
      <c r="M2154" s="328"/>
    </row>
    <row r="2155" spans="5:13" s="243" customFormat="1">
      <c r="E2155" s="328"/>
      <c r="F2155" s="328"/>
      <c r="G2155" s="328"/>
      <c r="M2155" s="328"/>
    </row>
    <row r="2156" spans="5:13" s="243" customFormat="1">
      <c r="E2156" s="328"/>
      <c r="F2156" s="328"/>
      <c r="G2156" s="328"/>
      <c r="M2156" s="328"/>
    </row>
    <row r="2157" spans="5:13" s="243" customFormat="1">
      <c r="E2157" s="328"/>
      <c r="F2157" s="328"/>
      <c r="G2157" s="328"/>
      <c r="M2157" s="328"/>
    </row>
    <row r="2158" spans="5:13" s="243" customFormat="1">
      <c r="E2158" s="328"/>
      <c r="F2158" s="328"/>
      <c r="G2158" s="328"/>
      <c r="M2158" s="328"/>
    </row>
    <row r="2159" spans="5:13" s="243" customFormat="1">
      <c r="E2159" s="328"/>
      <c r="F2159" s="328"/>
      <c r="G2159" s="328"/>
      <c r="M2159" s="328"/>
    </row>
    <row r="2160" spans="5:13" s="243" customFormat="1">
      <c r="E2160" s="328"/>
      <c r="F2160" s="328"/>
      <c r="G2160" s="328"/>
      <c r="M2160" s="328"/>
    </row>
    <row r="2161" spans="5:13" s="243" customFormat="1">
      <c r="E2161" s="328"/>
      <c r="F2161" s="328"/>
      <c r="G2161" s="328"/>
      <c r="M2161" s="328"/>
    </row>
    <row r="2162" spans="5:13" s="243" customFormat="1">
      <c r="E2162" s="328"/>
      <c r="F2162" s="328"/>
      <c r="G2162" s="328"/>
      <c r="M2162" s="328"/>
    </row>
    <row r="2163" spans="5:13" s="243" customFormat="1">
      <c r="E2163" s="328"/>
      <c r="F2163" s="328"/>
      <c r="G2163" s="328"/>
      <c r="M2163" s="328"/>
    </row>
    <row r="2164" spans="5:13" s="243" customFormat="1">
      <c r="E2164" s="328"/>
      <c r="F2164" s="328"/>
      <c r="G2164" s="328"/>
      <c r="M2164" s="328"/>
    </row>
    <row r="2165" spans="5:13" s="243" customFormat="1">
      <c r="E2165" s="328"/>
      <c r="F2165" s="328"/>
      <c r="G2165" s="328"/>
      <c r="M2165" s="328"/>
    </row>
    <row r="2166" spans="5:13" s="243" customFormat="1">
      <c r="E2166" s="328"/>
      <c r="F2166" s="328"/>
      <c r="G2166" s="328"/>
      <c r="M2166" s="328"/>
    </row>
    <row r="2167" spans="5:13" s="243" customFormat="1">
      <c r="E2167" s="328"/>
      <c r="F2167" s="328"/>
      <c r="G2167" s="328"/>
      <c r="M2167" s="328"/>
    </row>
    <row r="2168" spans="5:13" s="243" customFormat="1">
      <c r="E2168" s="328"/>
      <c r="F2168" s="328"/>
      <c r="G2168" s="328"/>
      <c r="M2168" s="328"/>
    </row>
    <row r="2169" spans="5:13" s="243" customFormat="1">
      <c r="E2169" s="328"/>
      <c r="F2169" s="328"/>
      <c r="G2169" s="328"/>
      <c r="M2169" s="328"/>
    </row>
    <row r="2170" spans="5:13" s="243" customFormat="1">
      <c r="E2170" s="328"/>
      <c r="F2170" s="328"/>
      <c r="G2170" s="328"/>
      <c r="M2170" s="328"/>
    </row>
    <row r="2171" spans="5:13" s="243" customFormat="1">
      <c r="E2171" s="328"/>
      <c r="F2171" s="328"/>
      <c r="G2171" s="328"/>
      <c r="M2171" s="328"/>
    </row>
    <row r="2172" spans="5:13" s="243" customFormat="1">
      <c r="E2172" s="328"/>
      <c r="F2172" s="328"/>
      <c r="G2172" s="328"/>
      <c r="M2172" s="328"/>
    </row>
    <row r="2173" spans="5:13" s="243" customFormat="1">
      <c r="E2173" s="328"/>
      <c r="F2173" s="328"/>
      <c r="G2173" s="328"/>
      <c r="M2173" s="328"/>
    </row>
    <row r="2174" spans="5:13" s="243" customFormat="1">
      <c r="E2174" s="328"/>
      <c r="F2174" s="328"/>
      <c r="G2174" s="328"/>
      <c r="M2174" s="328"/>
    </row>
    <row r="2175" spans="5:13" s="243" customFormat="1">
      <c r="E2175" s="328"/>
      <c r="F2175" s="328"/>
      <c r="G2175" s="328"/>
      <c r="M2175" s="328"/>
    </row>
    <row r="2176" spans="5:13" s="243" customFormat="1">
      <c r="E2176" s="328"/>
      <c r="F2176" s="328"/>
      <c r="G2176" s="328"/>
      <c r="M2176" s="328"/>
    </row>
    <row r="2177" spans="5:13" s="243" customFormat="1">
      <c r="E2177" s="328"/>
      <c r="F2177" s="328"/>
      <c r="G2177" s="328"/>
      <c r="M2177" s="328"/>
    </row>
    <row r="2178" spans="5:13" s="243" customFormat="1">
      <c r="E2178" s="328"/>
      <c r="F2178" s="328"/>
      <c r="G2178" s="328"/>
      <c r="M2178" s="328"/>
    </row>
    <row r="2179" spans="5:13" s="243" customFormat="1">
      <c r="E2179" s="328"/>
      <c r="F2179" s="328"/>
      <c r="G2179" s="328"/>
      <c r="M2179" s="328"/>
    </row>
    <row r="2180" spans="5:13" s="243" customFormat="1">
      <c r="E2180" s="328"/>
      <c r="F2180" s="328"/>
      <c r="G2180" s="328"/>
      <c r="M2180" s="328"/>
    </row>
    <row r="2181" spans="5:13" s="243" customFormat="1">
      <c r="E2181" s="328"/>
      <c r="F2181" s="328"/>
      <c r="G2181" s="328"/>
      <c r="M2181" s="328"/>
    </row>
    <row r="2182" spans="5:13" s="243" customFormat="1">
      <c r="E2182" s="328"/>
      <c r="F2182" s="328"/>
      <c r="G2182" s="328"/>
      <c r="M2182" s="328"/>
    </row>
    <row r="2183" spans="5:13" s="243" customFormat="1">
      <c r="E2183" s="328"/>
      <c r="F2183" s="328"/>
      <c r="G2183" s="328"/>
      <c r="M2183" s="328"/>
    </row>
    <row r="2184" spans="5:13" s="243" customFormat="1">
      <c r="E2184" s="328"/>
      <c r="F2184" s="328"/>
      <c r="G2184" s="328"/>
      <c r="M2184" s="328"/>
    </row>
    <row r="2185" spans="5:13" s="243" customFormat="1">
      <c r="E2185" s="328"/>
      <c r="F2185" s="328"/>
      <c r="G2185" s="328"/>
      <c r="M2185" s="328"/>
    </row>
    <row r="2186" spans="5:13" s="243" customFormat="1">
      <c r="E2186" s="328"/>
      <c r="F2186" s="328"/>
      <c r="G2186" s="328"/>
      <c r="M2186" s="328"/>
    </row>
    <row r="2187" spans="5:13" s="243" customFormat="1">
      <c r="E2187" s="328"/>
      <c r="F2187" s="328"/>
      <c r="G2187" s="328"/>
      <c r="M2187" s="328"/>
    </row>
    <row r="2188" spans="5:13" s="243" customFormat="1">
      <c r="E2188" s="328"/>
      <c r="F2188" s="328"/>
      <c r="G2188" s="328"/>
      <c r="M2188" s="328"/>
    </row>
    <row r="2189" spans="5:13" s="243" customFormat="1">
      <c r="E2189" s="328"/>
      <c r="F2189" s="328"/>
      <c r="G2189" s="328"/>
      <c r="M2189" s="328"/>
    </row>
    <row r="2190" spans="5:13" s="243" customFormat="1">
      <c r="E2190" s="328"/>
      <c r="F2190" s="328"/>
      <c r="G2190" s="328"/>
      <c r="M2190" s="328"/>
    </row>
    <row r="2191" spans="5:13" s="243" customFormat="1">
      <c r="E2191" s="328"/>
      <c r="F2191" s="328"/>
      <c r="G2191" s="328"/>
      <c r="M2191" s="328"/>
    </row>
    <row r="2192" spans="5:13" s="243" customFormat="1">
      <c r="E2192" s="328"/>
      <c r="F2192" s="328"/>
      <c r="G2192" s="328"/>
      <c r="M2192" s="328"/>
    </row>
    <row r="2193" spans="5:13" s="243" customFormat="1">
      <c r="E2193" s="328"/>
      <c r="F2193" s="328"/>
      <c r="G2193" s="328"/>
      <c r="M2193" s="328"/>
    </row>
    <row r="2194" spans="5:13" s="243" customFormat="1">
      <c r="E2194" s="328"/>
      <c r="F2194" s="328"/>
      <c r="G2194" s="328"/>
      <c r="M2194" s="328"/>
    </row>
    <row r="2195" spans="5:13" s="243" customFormat="1">
      <c r="E2195" s="328"/>
      <c r="F2195" s="328"/>
      <c r="G2195" s="328"/>
      <c r="M2195" s="328"/>
    </row>
    <row r="2196" spans="5:13" s="243" customFormat="1">
      <c r="E2196" s="328"/>
      <c r="F2196" s="328"/>
      <c r="G2196" s="328"/>
      <c r="M2196" s="328"/>
    </row>
    <row r="2197" spans="5:13" s="243" customFormat="1">
      <c r="E2197" s="328"/>
      <c r="F2197" s="328"/>
      <c r="G2197" s="328"/>
      <c r="M2197" s="328"/>
    </row>
    <row r="2198" spans="5:13" s="243" customFormat="1">
      <c r="E2198" s="328"/>
      <c r="F2198" s="328"/>
      <c r="G2198" s="328"/>
      <c r="M2198" s="328"/>
    </row>
    <row r="2199" spans="5:13" s="243" customFormat="1">
      <c r="E2199" s="328"/>
      <c r="F2199" s="328"/>
      <c r="G2199" s="328"/>
      <c r="M2199" s="328"/>
    </row>
    <row r="2200" spans="5:13" s="243" customFormat="1">
      <c r="E2200" s="328"/>
      <c r="F2200" s="328"/>
      <c r="G2200" s="328"/>
      <c r="M2200" s="328"/>
    </row>
    <row r="2201" spans="5:13" s="243" customFormat="1">
      <c r="E2201" s="328"/>
      <c r="F2201" s="328"/>
      <c r="G2201" s="328"/>
      <c r="M2201" s="328"/>
    </row>
    <row r="2202" spans="5:13" s="243" customFormat="1">
      <c r="E2202" s="328"/>
      <c r="F2202" s="328"/>
      <c r="G2202" s="328"/>
      <c r="M2202" s="328"/>
    </row>
    <row r="2203" spans="5:13" s="243" customFormat="1">
      <c r="E2203" s="328"/>
      <c r="F2203" s="328"/>
      <c r="G2203" s="328"/>
      <c r="M2203" s="328"/>
    </row>
    <row r="2204" spans="5:13" s="243" customFormat="1">
      <c r="E2204" s="328"/>
      <c r="F2204" s="328"/>
      <c r="G2204" s="328"/>
      <c r="M2204" s="328"/>
    </row>
    <row r="2205" spans="5:13" s="243" customFormat="1">
      <c r="E2205" s="328"/>
      <c r="F2205" s="328"/>
      <c r="G2205" s="328"/>
      <c r="M2205" s="328"/>
    </row>
    <row r="2206" spans="5:13" s="243" customFormat="1">
      <c r="E2206" s="328"/>
      <c r="F2206" s="328"/>
      <c r="G2206" s="328"/>
      <c r="M2206" s="328"/>
    </row>
    <row r="2207" spans="5:13" s="243" customFormat="1">
      <c r="E2207" s="328"/>
      <c r="F2207" s="328"/>
      <c r="G2207" s="328"/>
      <c r="M2207" s="328"/>
    </row>
    <row r="2208" spans="5:13" s="243" customFormat="1">
      <c r="E2208" s="328"/>
      <c r="F2208" s="328"/>
      <c r="G2208" s="328"/>
      <c r="M2208" s="328"/>
    </row>
    <row r="2209" spans="5:13" s="243" customFormat="1">
      <c r="E2209" s="328"/>
      <c r="F2209" s="328"/>
      <c r="G2209" s="328"/>
      <c r="M2209" s="328"/>
    </row>
    <row r="2210" spans="5:13" s="243" customFormat="1">
      <c r="E2210" s="328"/>
      <c r="F2210" s="328"/>
      <c r="G2210" s="328"/>
      <c r="M2210" s="328"/>
    </row>
    <row r="2211" spans="5:13" s="243" customFormat="1">
      <c r="E2211" s="328"/>
      <c r="F2211" s="328"/>
      <c r="G2211" s="328"/>
      <c r="M2211" s="328"/>
    </row>
    <row r="2212" spans="5:13" s="243" customFormat="1">
      <c r="E2212" s="328"/>
      <c r="F2212" s="328"/>
      <c r="G2212" s="328"/>
      <c r="M2212" s="328"/>
    </row>
    <row r="2213" spans="5:13" s="243" customFormat="1">
      <c r="E2213" s="328"/>
      <c r="F2213" s="328"/>
      <c r="G2213" s="328"/>
      <c r="M2213" s="328"/>
    </row>
    <row r="2214" spans="5:13" s="243" customFormat="1">
      <c r="E2214" s="328"/>
      <c r="F2214" s="328"/>
      <c r="G2214" s="328"/>
      <c r="M2214" s="328"/>
    </row>
    <row r="2215" spans="5:13" s="243" customFormat="1">
      <c r="E2215" s="328"/>
      <c r="F2215" s="328"/>
      <c r="G2215" s="328"/>
      <c r="M2215" s="328"/>
    </row>
    <row r="2216" spans="5:13" s="243" customFormat="1">
      <c r="E2216" s="328"/>
      <c r="F2216" s="328"/>
      <c r="G2216" s="328"/>
      <c r="M2216" s="328"/>
    </row>
    <row r="2217" spans="5:13" s="243" customFormat="1">
      <c r="E2217" s="328"/>
      <c r="F2217" s="328"/>
      <c r="G2217" s="328"/>
      <c r="M2217" s="328"/>
    </row>
    <row r="2218" spans="5:13" s="243" customFormat="1">
      <c r="E2218" s="328"/>
      <c r="F2218" s="328"/>
      <c r="G2218" s="328"/>
      <c r="M2218" s="328"/>
    </row>
    <row r="2219" spans="5:13" s="243" customFormat="1">
      <c r="E2219" s="328"/>
      <c r="F2219" s="328"/>
      <c r="G2219" s="328"/>
      <c r="M2219" s="328"/>
    </row>
    <row r="2220" spans="5:13" s="243" customFormat="1">
      <c r="E2220" s="328"/>
      <c r="F2220" s="328"/>
      <c r="G2220" s="328"/>
      <c r="M2220" s="328"/>
    </row>
    <row r="2221" spans="5:13" s="243" customFormat="1">
      <c r="E2221" s="328"/>
      <c r="F2221" s="328"/>
      <c r="G2221" s="328"/>
      <c r="M2221" s="328"/>
    </row>
    <row r="2222" spans="5:13" s="243" customFormat="1">
      <c r="E2222" s="328"/>
      <c r="F2222" s="328"/>
      <c r="G2222" s="328"/>
      <c r="M2222" s="328"/>
    </row>
    <row r="2223" spans="5:13" s="243" customFormat="1">
      <c r="E2223" s="328"/>
      <c r="F2223" s="328"/>
      <c r="G2223" s="328"/>
      <c r="M2223" s="328"/>
    </row>
    <row r="2224" spans="5:13" s="243" customFormat="1">
      <c r="E2224" s="328"/>
      <c r="F2224" s="328"/>
      <c r="G2224" s="328"/>
      <c r="M2224" s="328"/>
    </row>
    <row r="2225" spans="5:13" s="243" customFormat="1">
      <c r="E2225" s="328"/>
      <c r="F2225" s="328"/>
      <c r="G2225" s="328"/>
      <c r="M2225" s="328"/>
    </row>
    <row r="2226" spans="5:13" s="243" customFormat="1">
      <c r="E2226" s="328"/>
      <c r="F2226" s="328"/>
      <c r="G2226" s="328"/>
      <c r="M2226" s="328"/>
    </row>
    <row r="2227" spans="5:13" s="243" customFormat="1">
      <c r="E2227" s="328"/>
      <c r="F2227" s="328"/>
      <c r="G2227" s="328"/>
      <c r="M2227" s="328"/>
    </row>
    <row r="2228" spans="5:13" s="243" customFormat="1">
      <c r="E2228" s="328"/>
      <c r="F2228" s="328"/>
      <c r="G2228" s="328"/>
      <c r="M2228" s="328"/>
    </row>
    <row r="2229" spans="5:13" s="243" customFormat="1">
      <c r="E2229" s="328"/>
      <c r="F2229" s="328"/>
      <c r="G2229" s="328"/>
      <c r="M2229" s="328"/>
    </row>
    <row r="2230" spans="5:13" s="243" customFormat="1">
      <c r="E2230" s="328"/>
      <c r="F2230" s="328"/>
      <c r="G2230" s="328"/>
      <c r="M2230" s="328"/>
    </row>
    <row r="2231" spans="5:13" s="243" customFormat="1">
      <c r="E2231" s="328"/>
      <c r="F2231" s="328"/>
      <c r="G2231" s="328"/>
      <c r="M2231" s="328"/>
    </row>
    <row r="2232" spans="5:13" s="243" customFormat="1">
      <c r="E2232" s="328"/>
      <c r="F2232" s="328"/>
      <c r="G2232" s="328"/>
      <c r="M2232" s="328"/>
    </row>
    <row r="2233" spans="5:13" s="243" customFormat="1">
      <c r="E2233" s="328"/>
      <c r="F2233" s="328"/>
      <c r="G2233" s="328"/>
      <c r="M2233" s="328"/>
    </row>
    <row r="2234" spans="5:13" s="243" customFormat="1">
      <c r="E2234" s="328"/>
      <c r="F2234" s="328"/>
      <c r="G2234" s="328"/>
      <c r="M2234" s="328"/>
    </row>
    <row r="2235" spans="5:13" s="243" customFormat="1">
      <c r="E2235" s="328"/>
      <c r="F2235" s="328"/>
      <c r="G2235" s="328"/>
      <c r="M2235" s="328"/>
    </row>
    <row r="2236" spans="5:13" s="243" customFormat="1">
      <c r="E2236" s="328"/>
      <c r="F2236" s="328"/>
      <c r="G2236" s="328"/>
      <c r="M2236" s="328"/>
    </row>
    <row r="2237" spans="5:13" s="243" customFormat="1">
      <c r="E2237" s="328"/>
      <c r="F2237" s="328"/>
      <c r="G2237" s="328"/>
      <c r="M2237" s="328"/>
    </row>
    <row r="2238" spans="5:13" s="243" customFormat="1">
      <c r="E2238" s="328"/>
      <c r="F2238" s="328"/>
      <c r="G2238" s="328"/>
      <c r="M2238" s="328"/>
    </row>
    <row r="2239" spans="5:13" s="243" customFormat="1">
      <c r="E2239" s="328"/>
      <c r="F2239" s="328"/>
      <c r="G2239" s="328"/>
      <c r="M2239" s="328"/>
    </row>
    <row r="2240" spans="5:13" s="243" customFormat="1">
      <c r="E2240" s="328"/>
      <c r="F2240" s="328"/>
      <c r="G2240" s="328"/>
      <c r="M2240" s="328"/>
    </row>
    <row r="2241" spans="5:13" s="243" customFormat="1">
      <c r="E2241" s="328"/>
      <c r="F2241" s="328"/>
      <c r="G2241" s="328"/>
      <c r="M2241" s="328"/>
    </row>
    <row r="2242" spans="5:13" s="243" customFormat="1">
      <c r="E2242" s="328"/>
      <c r="F2242" s="328"/>
      <c r="G2242" s="328"/>
      <c r="M2242" s="328"/>
    </row>
    <row r="2243" spans="5:13" s="243" customFormat="1">
      <c r="E2243" s="328"/>
      <c r="F2243" s="328"/>
      <c r="G2243" s="328"/>
      <c r="M2243" s="328"/>
    </row>
    <row r="2244" spans="5:13" s="243" customFormat="1">
      <c r="E2244" s="328"/>
      <c r="F2244" s="328"/>
      <c r="G2244" s="328"/>
      <c r="M2244" s="328"/>
    </row>
    <row r="2245" spans="5:13" s="243" customFormat="1">
      <c r="E2245" s="328"/>
      <c r="F2245" s="328"/>
      <c r="G2245" s="328"/>
      <c r="M2245" s="328"/>
    </row>
    <row r="2246" spans="5:13" s="243" customFormat="1">
      <c r="E2246" s="328"/>
      <c r="F2246" s="328"/>
      <c r="G2246" s="328"/>
      <c r="M2246" s="328"/>
    </row>
    <row r="2247" spans="5:13" s="243" customFormat="1">
      <c r="E2247" s="328"/>
      <c r="F2247" s="328"/>
      <c r="G2247" s="328"/>
      <c r="M2247" s="328"/>
    </row>
    <row r="2248" spans="5:13" s="243" customFormat="1">
      <c r="E2248" s="328"/>
      <c r="F2248" s="328"/>
      <c r="G2248" s="328"/>
      <c r="M2248" s="328"/>
    </row>
    <row r="2249" spans="5:13" s="243" customFormat="1">
      <c r="E2249" s="328"/>
      <c r="F2249" s="328"/>
      <c r="G2249" s="328"/>
      <c r="M2249" s="328"/>
    </row>
    <row r="2250" spans="5:13" s="243" customFormat="1">
      <c r="E2250" s="328"/>
      <c r="F2250" s="328"/>
      <c r="G2250" s="328"/>
      <c r="M2250" s="328"/>
    </row>
    <row r="2251" spans="5:13" s="243" customFormat="1">
      <c r="E2251" s="328"/>
      <c r="F2251" s="328"/>
      <c r="G2251" s="328"/>
      <c r="M2251" s="328"/>
    </row>
    <row r="2252" spans="5:13" s="243" customFormat="1">
      <c r="E2252" s="328"/>
      <c r="F2252" s="328"/>
      <c r="G2252" s="328"/>
      <c r="M2252" s="328"/>
    </row>
    <row r="2253" spans="5:13" s="243" customFormat="1">
      <c r="E2253" s="328"/>
      <c r="F2253" s="328"/>
      <c r="G2253" s="328"/>
      <c r="M2253" s="328"/>
    </row>
    <row r="2254" spans="5:13" s="243" customFormat="1">
      <c r="E2254" s="328"/>
      <c r="F2254" s="328"/>
      <c r="G2254" s="328"/>
      <c r="M2254" s="328"/>
    </row>
    <row r="2255" spans="5:13" s="243" customFormat="1">
      <c r="E2255" s="328"/>
      <c r="F2255" s="328"/>
      <c r="G2255" s="328"/>
      <c r="M2255" s="328"/>
    </row>
    <row r="2256" spans="5:13" s="243" customFormat="1">
      <c r="E2256" s="328"/>
      <c r="F2256" s="328"/>
      <c r="G2256" s="328"/>
      <c r="M2256" s="328"/>
    </row>
    <row r="2257" spans="5:13" s="243" customFormat="1">
      <c r="E2257" s="328"/>
      <c r="F2257" s="328"/>
      <c r="G2257" s="328"/>
      <c r="M2257" s="328"/>
    </row>
    <row r="2258" spans="5:13" s="243" customFormat="1">
      <c r="E2258" s="328"/>
      <c r="F2258" s="328"/>
      <c r="G2258" s="328"/>
      <c r="M2258" s="328"/>
    </row>
    <row r="2259" spans="5:13" s="243" customFormat="1">
      <c r="E2259" s="328"/>
      <c r="F2259" s="328"/>
      <c r="G2259" s="328"/>
      <c r="M2259" s="328"/>
    </row>
    <row r="2260" spans="5:13" s="243" customFormat="1">
      <c r="E2260" s="328"/>
      <c r="F2260" s="328"/>
      <c r="G2260" s="328"/>
      <c r="M2260" s="328"/>
    </row>
    <row r="2261" spans="5:13" s="243" customFormat="1">
      <c r="E2261" s="328"/>
      <c r="F2261" s="328"/>
      <c r="G2261" s="328"/>
      <c r="M2261" s="328"/>
    </row>
    <row r="2262" spans="5:13" s="243" customFormat="1">
      <c r="E2262" s="328"/>
      <c r="F2262" s="328"/>
      <c r="G2262" s="328"/>
      <c r="M2262" s="328"/>
    </row>
    <row r="2263" spans="5:13" s="243" customFormat="1">
      <c r="E2263" s="328"/>
      <c r="F2263" s="328"/>
      <c r="G2263" s="328"/>
      <c r="M2263" s="328"/>
    </row>
    <row r="2264" spans="5:13" s="243" customFormat="1">
      <c r="E2264" s="328"/>
      <c r="F2264" s="328"/>
      <c r="G2264" s="328"/>
      <c r="M2264" s="328"/>
    </row>
    <row r="2265" spans="5:13" s="243" customFormat="1">
      <c r="E2265" s="328"/>
      <c r="F2265" s="328"/>
      <c r="G2265" s="328"/>
      <c r="M2265" s="328"/>
    </row>
    <row r="2266" spans="5:13" s="243" customFormat="1">
      <c r="E2266" s="328"/>
      <c r="F2266" s="328"/>
      <c r="G2266" s="328"/>
      <c r="M2266" s="328"/>
    </row>
    <row r="2267" spans="5:13" s="243" customFormat="1">
      <c r="E2267" s="328"/>
      <c r="F2267" s="328"/>
      <c r="G2267" s="328"/>
      <c r="M2267" s="328"/>
    </row>
    <row r="2268" spans="5:13" s="243" customFormat="1">
      <c r="E2268" s="328"/>
      <c r="F2268" s="328"/>
      <c r="G2268" s="328"/>
      <c r="M2268" s="328"/>
    </row>
    <row r="2269" spans="5:13" s="243" customFormat="1">
      <c r="E2269" s="328"/>
      <c r="F2269" s="328"/>
      <c r="G2269" s="328"/>
      <c r="M2269" s="328"/>
    </row>
    <row r="2270" spans="5:13" s="243" customFormat="1">
      <c r="E2270" s="328"/>
      <c r="F2270" s="328"/>
      <c r="G2270" s="328"/>
      <c r="M2270" s="328"/>
    </row>
    <row r="2271" spans="5:13" s="243" customFormat="1">
      <c r="E2271" s="328"/>
      <c r="F2271" s="328"/>
      <c r="G2271" s="328"/>
      <c r="M2271" s="328"/>
    </row>
    <row r="2272" spans="5:13" s="243" customFormat="1">
      <c r="E2272" s="328"/>
      <c r="F2272" s="328"/>
      <c r="G2272" s="328"/>
      <c r="M2272" s="328"/>
    </row>
    <row r="2273" spans="5:13" s="243" customFormat="1">
      <c r="E2273" s="328"/>
      <c r="F2273" s="328"/>
      <c r="G2273" s="328"/>
      <c r="M2273" s="328"/>
    </row>
    <row r="2274" spans="5:13" s="243" customFormat="1">
      <c r="E2274" s="328"/>
      <c r="F2274" s="328"/>
      <c r="G2274" s="328"/>
      <c r="M2274" s="328"/>
    </row>
    <row r="2275" spans="5:13" s="243" customFormat="1">
      <c r="E2275" s="328"/>
      <c r="F2275" s="328"/>
      <c r="G2275" s="328"/>
      <c r="M2275" s="328"/>
    </row>
    <row r="2276" spans="5:13" s="243" customFormat="1">
      <c r="E2276" s="328"/>
      <c r="F2276" s="328"/>
      <c r="G2276" s="328"/>
      <c r="M2276" s="328"/>
    </row>
    <row r="2277" spans="5:13" s="243" customFormat="1">
      <c r="E2277" s="328"/>
      <c r="F2277" s="328"/>
      <c r="G2277" s="328"/>
      <c r="M2277" s="328"/>
    </row>
    <row r="2278" spans="5:13" s="243" customFormat="1">
      <c r="E2278" s="328"/>
      <c r="F2278" s="328"/>
      <c r="G2278" s="328"/>
      <c r="M2278" s="328"/>
    </row>
    <row r="2279" spans="5:13" s="243" customFormat="1">
      <c r="E2279" s="328"/>
      <c r="F2279" s="328"/>
      <c r="G2279" s="328"/>
      <c r="M2279" s="328"/>
    </row>
    <row r="2280" spans="5:13" s="243" customFormat="1">
      <c r="E2280" s="328"/>
      <c r="F2280" s="328"/>
      <c r="G2280" s="328"/>
      <c r="M2280" s="328"/>
    </row>
    <row r="2281" spans="5:13" s="243" customFormat="1">
      <c r="E2281" s="328"/>
      <c r="F2281" s="328"/>
      <c r="G2281" s="328"/>
      <c r="M2281" s="328"/>
    </row>
    <row r="2282" spans="5:13" s="243" customFormat="1">
      <c r="E2282" s="328"/>
      <c r="F2282" s="328"/>
      <c r="G2282" s="328"/>
      <c r="M2282" s="328"/>
    </row>
    <row r="2283" spans="5:13" s="243" customFormat="1">
      <c r="E2283" s="328"/>
      <c r="F2283" s="328"/>
      <c r="G2283" s="328"/>
      <c r="M2283" s="328"/>
    </row>
    <row r="2284" spans="5:13" s="243" customFormat="1">
      <c r="E2284" s="328"/>
      <c r="F2284" s="328"/>
      <c r="G2284" s="328"/>
      <c r="M2284" s="328"/>
    </row>
    <row r="2285" spans="5:13" s="243" customFormat="1">
      <c r="E2285" s="328"/>
      <c r="F2285" s="328"/>
      <c r="G2285" s="328"/>
      <c r="M2285" s="328"/>
    </row>
    <row r="2286" spans="5:13" s="243" customFormat="1">
      <c r="E2286" s="328"/>
      <c r="F2286" s="328"/>
      <c r="G2286" s="328"/>
      <c r="M2286" s="328"/>
    </row>
    <row r="2287" spans="5:13" s="243" customFormat="1">
      <c r="E2287" s="328"/>
      <c r="F2287" s="328"/>
      <c r="G2287" s="328"/>
      <c r="M2287" s="328"/>
    </row>
    <row r="2288" spans="5:13" s="243" customFormat="1">
      <c r="E2288" s="328"/>
      <c r="F2288" s="328"/>
      <c r="G2288" s="328"/>
      <c r="M2288" s="328"/>
    </row>
    <row r="2289" spans="5:13" s="243" customFormat="1">
      <c r="E2289" s="328"/>
      <c r="F2289" s="328"/>
      <c r="G2289" s="328"/>
      <c r="M2289" s="328"/>
    </row>
    <row r="2290" spans="5:13" s="243" customFormat="1">
      <c r="E2290" s="328"/>
      <c r="F2290" s="328"/>
      <c r="G2290" s="328"/>
      <c r="M2290" s="328"/>
    </row>
    <row r="2291" spans="5:13" s="243" customFormat="1">
      <c r="E2291" s="328"/>
      <c r="F2291" s="328"/>
      <c r="G2291" s="328"/>
      <c r="M2291" s="328"/>
    </row>
    <row r="2292" spans="5:13" s="243" customFormat="1">
      <c r="E2292" s="328"/>
      <c r="F2292" s="328"/>
      <c r="G2292" s="328"/>
      <c r="M2292" s="328"/>
    </row>
    <row r="2293" spans="5:13" s="243" customFormat="1">
      <c r="E2293" s="328"/>
      <c r="F2293" s="328"/>
      <c r="G2293" s="328"/>
      <c r="M2293" s="328"/>
    </row>
    <row r="2294" spans="5:13" s="243" customFormat="1">
      <c r="E2294" s="328"/>
      <c r="F2294" s="328"/>
      <c r="G2294" s="328"/>
      <c r="M2294" s="328"/>
    </row>
    <row r="2295" spans="5:13" s="243" customFormat="1">
      <c r="E2295" s="328"/>
      <c r="F2295" s="328"/>
      <c r="G2295" s="328"/>
      <c r="M2295" s="328"/>
    </row>
    <row r="2296" spans="5:13" s="243" customFormat="1">
      <c r="E2296" s="328"/>
      <c r="F2296" s="328"/>
      <c r="G2296" s="328"/>
      <c r="M2296" s="328"/>
    </row>
    <row r="2297" spans="5:13" s="243" customFormat="1">
      <c r="E2297" s="328"/>
      <c r="F2297" s="328"/>
      <c r="G2297" s="328"/>
      <c r="M2297" s="328"/>
    </row>
    <row r="2298" spans="5:13" s="243" customFormat="1">
      <c r="E2298" s="328"/>
      <c r="F2298" s="328"/>
      <c r="G2298" s="328"/>
      <c r="M2298" s="328"/>
    </row>
    <row r="2299" spans="5:13" s="243" customFormat="1">
      <c r="E2299" s="328"/>
      <c r="F2299" s="328"/>
      <c r="G2299" s="328"/>
      <c r="M2299" s="328"/>
    </row>
    <row r="2300" spans="5:13" s="243" customFormat="1">
      <c r="E2300" s="328"/>
      <c r="F2300" s="328"/>
      <c r="G2300" s="328"/>
      <c r="M2300" s="328"/>
    </row>
    <row r="2301" spans="5:13" s="243" customFormat="1">
      <c r="E2301" s="328"/>
      <c r="F2301" s="328"/>
      <c r="G2301" s="328"/>
      <c r="M2301" s="328"/>
    </row>
    <row r="2302" spans="5:13" s="243" customFormat="1">
      <c r="E2302" s="328"/>
      <c r="F2302" s="328"/>
      <c r="G2302" s="328"/>
      <c r="M2302" s="328"/>
    </row>
    <row r="2303" spans="5:13" s="243" customFormat="1">
      <c r="E2303" s="328"/>
      <c r="F2303" s="328"/>
      <c r="G2303" s="328"/>
      <c r="M2303" s="328"/>
    </row>
    <row r="2304" spans="5:13" s="243" customFormat="1">
      <c r="E2304" s="328"/>
      <c r="F2304" s="328"/>
      <c r="G2304" s="328"/>
      <c r="M2304" s="328"/>
    </row>
    <row r="2305" spans="5:13" s="243" customFormat="1">
      <c r="E2305" s="328"/>
      <c r="F2305" s="328"/>
      <c r="G2305" s="328"/>
      <c r="M2305" s="328"/>
    </row>
    <row r="2306" spans="5:13" s="243" customFormat="1">
      <c r="E2306" s="328"/>
      <c r="F2306" s="328"/>
      <c r="G2306" s="328"/>
      <c r="M2306" s="328"/>
    </row>
    <row r="2307" spans="5:13" s="243" customFormat="1">
      <c r="E2307" s="328"/>
      <c r="F2307" s="328"/>
      <c r="G2307" s="328"/>
      <c r="M2307" s="328"/>
    </row>
    <row r="2308" spans="5:13" s="243" customFormat="1">
      <c r="E2308" s="328"/>
      <c r="F2308" s="328"/>
      <c r="G2308" s="328"/>
      <c r="M2308" s="328"/>
    </row>
    <row r="2309" spans="5:13" s="243" customFormat="1">
      <c r="E2309" s="328"/>
      <c r="F2309" s="328"/>
      <c r="G2309" s="328"/>
      <c r="M2309" s="328"/>
    </row>
    <row r="2310" spans="5:13" s="243" customFormat="1">
      <c r="E2310" s="328"/>
      <c r="F2310" s="328"/>
      <c r="G2310" s="328"/>
      <c r="M2310" s="328"/>
    </row>
    <row r="2311" spans="5:13" s="243" customFormat="1">
      <c r="E2311" s="328"/>
      <c r="F2311" s="328"/>
      <c r="G2311" s="328"/>
      <c r="M2311" s="328"/>
    </row>
    <row r="2312" spans="5:13" s="243" customFormat="1">
      <c r="E2312" s="328"/>
      <c r="F2312" s="328"/>
      <c r="G2312" s="328"/>
      <c r="M2312" s="328"/>
    </row>
    <row r="2313" spans="5:13" s="243" customFormat="1">
      <c r="E2313" s="328"/>
      <c r="F2313" s="328"/>
      <c r="G2313" s="328"/>
      <c r="M2313" s="328"/>
    </row>
    <row r="2314" spans="5:13" s="243" customFormat="1">
      <c r="E2314" s="328"/>
      <c r="F2314" s="328"/>
      <c r="G2314" s="328"/>
      <c r="M2314" s="328"/>
    </row>
    <row r="2315" spans="5:13" s="243" customFormat="1">
      <c r="E2315" s="328"/>
      <c r="F2315" s="328"/>
      <c r="G2315" s="328"/>
      <c r="M2315" s="328"/>
    </row>
    <row r="2316" spans="5:13" s="243" customFormat="1">
      <c r="E2316" s="328"/>
      <c r="F2316" s="328"/>
      <c r="G2316" s="328"/>
      <c r="M2316" s="328"/>
    </row>
    <row r="2317" spans="5:13" s="243" customFormat="1">
      <c r="E2317" s="328"/>
      <c r="F2317" s="328"/>
      <c r="G2317" s="328"/>
      <c r="M2317" s="328"/>
    </row>
    <row r="2318" spans="5:13" s="243" customFormat="1">
      <c r="E2318" s="328"/>
      <c r="F2318" s="328"/>
      <c r="G2318" s="328"/>
      <c r="M2318" s="328"/>
    </row>
    <row r="2319" spans="5:13" s="243" customFormat="1">
      <c r="E2319" s="328"/>
      <c r="F2319" s="328"/>
      <c r="G2319" s="328"/>
      <c r="M2319" s="328"/>
    </row>
    <row r="2320" spans="5:13" s="243" customFormat="1">
      <c r="E2320" s="328"/>
      <c r="F2320" s="328"/>
      <c r="G2320" s="328"/>
      <c r="M2320" s="328"/>
    </row>
    <row r="2321" spans="5:13" s="243" customFormat="1">
      <c r="E2321" s="328"/>
      <c r="F2321" s="328"/>
      <c r="G2321" s="328"/>
      <c r="M2321" s="328"/>
    </row>
    <row r="2322" spans="5:13" s="243" customFormat="1">
      <c r="E2322" s="328"/>
      <c r="F2322" s="328"/>
      <c r="G2322" s="328"/>
      <c r="M2322" s="328"/>
    </row>
    <row r="2323" spans="5:13" s="243" customFormat="1">
      <c r="E2323" s="328"/>
      <c r="F2323" s="328"/>
      <c r="G2323" s="328"/>
      <c r="M2323" s="328"/>
    </row>
    <row r="2324" spans="5:13" s="243" customFormat="1">
      <c r="E2324" s="328"/>
      <c r="F2324" s="328"/>
      <c r="G2324" s="328"/>
      <c r="M2324" s="328"/>
    </row>
    <row r="2325" spans="5:13" s="243" customFormat="1">
      <c r="E2325" s="328"/>
      <c r="F2325" s="328"/>
      <c r="G2325" s="328"/>
      <c r="M2325" s="328"/>
    </row>
    <row r="2326" spans="5:13" s="243" customFormat="1">
      <c r="E2326" s="328"/>
      <c r="F2326" s="328"/>
      <c r="G2326" s="328"/>
      <c r="M2326" s="328"/>
    </row>
    <row r="2327" spans="5:13" s="243" customFormat="1">
      <c r="E2327" s="328"/>
      <c r="F2327" s="328"/>
      <c r="G2327" s="328"/>
      <c r="M2327" s="328"/>
    </row>
    <row r="2328" spans="5:13" s="243" customFormat="1">
      <c r="E2328" s="328"/>
      <c r="F2328" s="328"/>
      <c r="G2328" s="328"/>
      <c r="M2328" s="328"/>
    </row>
    <row r="2329" spans="5:13" s="243" customFormat="1">
      <c r="E2329" s="328"/>
      <c r="F2329" s="328"/>
      <c r="G2329" s="328"/>
      <c r="M2329" s="328"/>
    </row>
    <row r="2330" spans="5:13" s="243" customFormat="1">
      <c r="E2330" s="328"/>
      <c r="F2330" s="328"/>
      <c r="G2330" s="328"/>
      <c r="M2330" s="328"/>
    </row>
    <row r="2331" spans="5:13" s="243" customFormat="1">
      <c r="E2331" s="328"/>
      <c r="F2331" s="328"/>
      <c r="G2331" s="328"/>
      <c r="M2331" s="328"/>
    </row>
    <row r="2332" spans="5:13" s="243" customFormat="1">
      <c r="E2332" s="328"/>
      <c r="F2332" s="328"/>
      <c r="G2332" s="328"/>
      <c r="M2332" s="328"/>
    </row>
    <row r="2333" spans="5:13" s="243" customFormat="1">
      <c r="E2333" s="328"/>
      <c r="F2333" s="328"/>
      <c r="G2333" s="328"/>
      <c r="M2333" s="328"/>
    </row>
    <row r="2334" spans="5:13" s="243" customFormat="1">
      <c r="E2334" s="328"/>
      <c r="F2334" s="328"/>
      <c r="G2334" s="328"/>
      <c r="M2334" s="328"/>
    </row>
    <row r="2335" spans="5:13" s="243" customFormat="1">
      <c r="E2335" s="328"/>
      <c r="F2335" s="328"/>
      <c r="G2335" s="328"/>
      <c r="M2335" s="328"/>
    </row>
    <row r="2336" spans="5:13" s="243" customFormat="1">
      <c r="E2336" s="328"/>
      <c r="F2336" s="328"/>
      <c r="G2336" s="328"/>
      <c r="M2336" s="328"/>
    </row>
    <row r="2337" spans="5:13" s="243" customFormat="1">
      <c r="E2337" s="328"/>
      <c r="F2337" s="328"/>
      <c r="G2337" s="328"/>
      <c r="M2337" s="328"/>
    </row>
    <row r="2338" spans="5:13" s="243" customFormat="1">
      <c r="E2338" s="328"/>
      <c r="F2338" s="328"/>
      <c r="G2338" s="328"/>
      <c r="M2338" s="328"/>
    </row>
    <row r="2339" spans="5:13" s="243" customFormat="1">
      <c r="E2339" s="328"/>
      <c r="F2339" s="328"/>
      <c r="G2339" s="328"/>
      <c r="M2339" s="328"/>
    </row>
    <row r="2340" spans="5:13" s="243" customFormat="1">
      <c r="E2340" s="328"/>
      <c r="F2340" s="328"/>
      <c r="G2340" s="328"/>
      <c r="M2340" s="328"/>
    </row>
    <row r="2341" spans="5:13" s="243" customFormat="1">
      <c r="E2341" s="328"/>
      <c r="F2341" s="328"/>
      <c r="G2341" s="328"/>
      <c r="M2341" s="328"/>
    </row>
    <row r="2342" spans="5:13" s="243" customFormat="1">
      <c r="E2342" s="328"/>
      <c r="F2342" s="328"/>
      <c r="G2342" s="328"/>
      <c r="M2342" s="328"/>
    </row>
    <row r="2343" spans="5:13" s="243" customFormat="1">
      <c r="E2343" s="328"/>
      <c r="F2343" s="328"/>
      <c r="G2343" s="328"/>
      <c r="M2343" s="328"/>
    </row>
    <row r="2344" spans="5:13" s="243" customFormat="1">
      <c r="E2344" s="328"/>
      <c r="F2344" s="328"/>
      <c r="G2344" s="328"/>
      <c r="M2344" s="328"/>
    </row>
    <row r="2345" spans="5:13" s="243" customFormat="1">
      <c r="E2345" s="328"/>
      <c r="F2345" s="328"/>
      <c r="G2345" s="328"/>
      <c r="M2345" s="328"/>
    </row>
    <row r="2346" spans="5:13" s="243" customFormat="1">
      <c r="E2346" s="328"/>
      <c r="F2346" s="328"/>
      <c r="G2346" s="328"/>
      <c r="M2346" s="328"/>
    </row>
    <row r="2347" spans="5:13" s="243" customFormat="1">
      <c r="E2347" s="328"/>
      <c r="F2347" s="328"/>
      <c r="G2347" s="328"/>
      <c r="M2347" s="328"/>
    </row>
    <row r="2348" spans="5:13" s="243" customFormat="1">
      <c r="E2348" s="328"/>
      <c r="F2348" s="328"/>
      <c r="G2348" s="328"/>
      <c r="M2348" s="328"/>
    </row>
    <row r="2349" spans="5:13" s="243" customFormat="1">
      <c r="E2349" s="328"/>
      <c r="F2349" s="328"/>
      <c r="G2349" s="328"/>
      <c r="M2349" s="328"/>
    </row>
    <row r="2350" spans="5:13" s="243" customFormat="1">
      <c r="E2350" s="328"/>
      <c r="F2350" s="328"/>
      <c r="G2350" s="328"/>
      <c r="M2350" s="328"/>
    </row>
    <row r="2351" spans="5:13" s="243" customFormat="1">
      <c r="E2351" s="328"/>
      <c r="F2351" s="328"/>
      <c r="G2351" s="328"/>
      <c r="M2351" s="328"/>
    </row>
    <row r="2352" spans="5:13" s="243" customFormat="1">
      <c r="E2352" s="328"/>
      <c r="F2352" s="328"/>
      <c r="G2352" s="328"/>
      <c r="M2352" s="328"/>
    </row>
    <row r="2353" spans="5:13" s="243" customFormat="1">
      <c r="E2353" s="328"/>
      <c r="F2353" s="328"/>
      <c r="G2353" s="328"/>
      <c r="M2353" s="328"/>
    </row>
    <row r="2354" spans="5:13" s="243" customFormat="1">
      <c r="E2354" s="328"/>
      <c r="F2354" s="328"/>
      <c r="G2354" s="328"/>
      <c r="M2354" s="328"/>
    </row>
    <row r="2355" spans="5:13" s="243" customFormat="1">
      <c r="E2355" s="328"/>
      <c r="F2355" s="328"/>
      <c r="G2355" s="328"/>
      <c r="M2355" s="328"/>
    </row>
    <row r="2356" spans="5:13" s="243" customFormat="1">
      <c r="E2356" s="328"/>
      <c r="F2356" s="328"/>
      <c r="G2356" s="328"/>
      <c r="M2356" s="328"/>
    </row>
    <row r="2357" spans="5:13" s="243" customFormat="1">
      <c r="E2357" s="328"/>
      <c r="F2357" s="328"/>
      <c r="G2357" s="328"/>
      <c r="M2357" s="328"/>
    </row>
    <row r="2358" spans="5:13" s="243" customFormat="1">
      <c r="E2358" s="328"/>
      <c r="F2358" s="328"/>
      <c r="G2358" s="328"/>
      <c r="M2358" s="328"/>
    </row>
    <row r="2359" spans="5:13" s="243" customFormat="1">
      <c r="E2359" s="328"/>
      <c r="F2359" s="328"/>
      <c r="G2359" s="328"/>
      <c r="M2359" s="328"/>
    </row>
    <row r="2360" spans="5:13" s="243" customFormat="1">
      <c r="E2360" s="328"/>
      <c r="F2360" s="328"/>
      <c r="G2360" s="328"/>
      <c r="M2360" s="328"/>
    </row>
    <row r="2361" spans="5:13" s="243" customFormat="1">
      <c r="E2361" s="328"/>
      <c r="F2361" s="328"/>
      <c r="G2361" s="328"/>
      <c r="M2361" s="328"/>
    </row>
    <row r="2362" spans="5:13" s="243" customFormat="1">
      <c r="E2362" s="328"/>
      <c r="F2362" s="328"/>
      <c r="G2362" s="328"/>
      <c r="M2362" s="328"/>
    </row>
    <row r="2363" spans="5:13" s="243" customFormat="1">
      <c r="E2363" s="328"/>
      <c r="F2363" s="328"/>
      <c r="G2363" s="328"/>
      <c r="M2363" s="328"/>
    </row>
    <row r="2364" spans="5:13" s="243" customFormat="1">
      <c r="E2364" s="328"/>
      <c r="F2364" s="328"/>
      <c r="G2364" s="328"/>
      <c r="M2364" s="328"/>
    </row>
    <row r="2365" spans="5:13" s="243" customFormat="1">
      <c r="E2365" s="328"/>
      <c r="F2365" s="328"/>
      <c r="G2365" s="328"/>
      <c r="M2365" s="328"/>
    </row>
    <row r="2366" spans="5:13" s="243" customFormat="1">
      <c r="E2366" s="328"/>
      <c r="F2366" s="328"/>
      <c r="G2366" s="328"/>
      <c r="M2366" s="328"/>
    </row>
    <row r="2367" spans="5:13" s="243" customFormat="1">
      <c r="E2367" s="328"/>
      <c r="F2367" s="328"/>
      <c r="G2367" s="328"/>
      <c r="M2367" s="328"/>
    </row>
    <row r="2368" spans="5:13" s="243" customFormat="1">
      <c r="E2368" s="328"/>
      <c r="F2368" s="328"/>
      <c r="G2368" s="328"/>
      <c r="M2368" s="328"/>
    </row>
    <row r="2369" spans="5:13" s="243" customFormat="1">
      <c r="E2369" s="328"/>
      <c r="F2369" s="328"/>
      <c r="G2369" s="328"/>
      <c r="M2369" s="328"/>
    </row>
    <row r="2370" spans="5:13" s="243" customFormat="1">
      <c r="E2370" s="328"/>
      <c r="F2370" s="328"/>
      <c r="G2370" s="328"/>
      <c r="M2370" s="328"/>
    </row>
    <row r="2371" spans="5:13" s="243" customFormat="1">
      <c r="E2371" s="328"/>
      <c r="F2371" s="328"/>
      <c r="G2371" s="328"/>
      <c r="M2371" s="328"/>
    </row>
    <row r="2372" spans="5:13" s="243" customFormat="1">
      <c r="E2372" s="328"/>
      <c r="F2372" s="328"/>
      <c r="G2372" s="328"/>
      <c r="M2372" s="328"/>
    </row>
    <row r="2373" spans="5:13" s="243" customFormat="1">
      <c r="E2373" s="328"/>
      <c r="F2373" s="328"/>
      <c r="G2373" s="328"/>
      <c r="M2373" s="328"/>
    </row>
    <row r="2374" spans="5:13" s="243" customFormat="1">
      <c r="E2374" s="328"/>
      <c r="F2374" s="328"/>
      <c r="G2374" s="328"/>
      <c r="M2374" s="328"/>
    </row>
    <row r="2375" spans="5:13" s="243" customFormat="1">
      <c r="E2375" s="328"/>
      <c r="F2375" s="328"/>
      <c r="G2375" s="328"/>
      <c r="M2375" s="328"/>
    </row>
    <row r="2376" spans="5:13" s="243" customFormat="1">
      <c r="E2376" s="328"/>
      <c r="F2376" s="328"/>
      <c r="G2376" s="328"/>
      <c r="M2376" s="328"/>
    </row>
    <row r="2377" spans="5:13" s="243" customFormat="1">
      <c r="E2377" s="328"/>
      <c r="F2377" s="328"/>
      <c r="G2377" s="328"/>
      <c r="M2377" s="328"/>
    </row>
    <row r="2378" spans="5:13" s="243" customFormat="1">
      <c r="E2378" s="328"/>
      <c r="F2378" s="328"/>
      <c r="G2378" s="328"/>
      <c r="M2378" s="328"/>
    </row>
    <row r="2379" spans="5:13" s="243" customFormat="1">
      <c r="E2379" s="328"/>
      <c r="F2379" s="328"/>
      <c r="G2379" s="328"/>
      <c r="M2379" s="328"/>
    </row>
    <row r="2380" spans="5:13" s="243" customFormat="1">
      <c r="E2380" s="328"/>
      <c r="F2380" s="328"/>
      <c r="G2380" s="328"/>
      <c r="M2380" s="328"/>
    </row>
    <row r="2381" spans="5:13" s="243" customFormat="1">
      <c r="E2381" s="328"/>
      <c r="F2381" s="328"/>
      <c r="G2381" s="328"/>
      <c r="M2381" s="328"/>
    </row>
    <row r="2382" spans="5:13" s="243" customFormat="1">
      <c r="E2382" s="328"/>
      <c r="F2382" s="328"/>
      <c r="G2382" s="328"/>
      <c r="M2382" s="328"/>
    </row>
    <row r="2383" spans="5:13" s="243" customFormat="1">
      <c r="E2383" s="328"/>
      <c r="F2383" s="328"/>
      <c r="G2383" s="328"/>
      <c r="M2383" s="328"/>
    </row>
    <row r="2384" spans="5:13" s="243" customFormat="1">
      <c r="E2384" s="328"/>
      <c r="F2384" s="328"/>
      <c r="G2384" s="328"/>
      <c r="M2384" s="328"/>
    </row>
    <row r="2385" spans="5:13" s="243" customFormat="1">
      <c r="E2385" s="328"/>
      <c r="F2385" s="328"/>
      <c r="G2385" s="328"/>
      <c r="M2385" s="328"/>
    </row>
    <row r="2386" spans="5:13" s="243" customFormat="1">
      <c r="E2386" s="328"/>
      <c r="F2386" s="328"/>
      <c r="G2386" s="328"/>
      <c r="M2386" s="328"/>
    </row>
    <row r="2387" spans="5:13" s="243" customFormat="1">
      <c r="E2387" s="328"/>
      <c r="F2387" s="328"/>
      <c r="G2387" s="328"/>
      <c r="M2387" s="328"/>
    </row>
    <row r="2388" spans="5:13" s="243" customFormat="1">
      <c r="E2388" s="328"/>
      <c r="F2388" s="328"/>
      <c r="G2388" s="328"/>
      <c r="M2388" s="328"/>
    </row>
    <row r="2389" spans="5:13" s="243" customFormat="1">
      <c r="E2389" s="328"/>
      <c r="F2389" s="328"/>
      <c r="G2389" s="328"/>
      <c r="M2389" s="328"/>
    </row>
    <row r="2390" spans="5:13" s="243" customFormat="1">
      <c r="E2390" s="328"/>
      <c r="F2390" s="328"/>
      <c r="G2390" s="328"/>
      <c r="M2390" s="328"/>
    </row>
    <row r="2391" spans="5:13" s="243" customFormat="1">
      <c r="E2391" s="328"/>
      <c r="F2391" s="328"/>
      <c r="G2391" s="328"/>
      <c r="M2391" s="328"/>
    </row>
    <row r="2392" spans="5:13" s="243" customFormat="1">
      <c r="E2392" s="328"/>
      <c r="F2392" s="328"/>
      <c r="G2392" s="328"/>
      <c r="M2392" s="328"/>
    </row>
    <row r="2393" spans="5:13" s="243" customFormat="1">
      <c r="E2393" s="328"/>
      <c r="F2393" s="328"/>
      <c r="G2393" s="328"/>
      <c r="M2393" s="328"/>
    </row>
    <row r="2394" spans="5:13" s="243" customFormat="1">
      <c r="E2394" s="328"/>
      <c r="F2394" s="328"/>
      <c r="G2394" s="328"/>
      <c r="M2394" s="328"/>
    </row>
    <row r="2395" spans="5:13" s="243" customFormat="1">
      <c r="E2395" s="328"/>
      <c r="F2395" s="328"/>
      <c r="G2395" s="328"/>
      <c r="M2395" s="328"/>
    </row>
    <row r="2396" spans="5:13" s="243" customFormat="1">
      <c r="E2396" s="328"/>
      <c r="F2396" s="328"/>
      <c r="G2396" s="328"/>
      <c r="M2396" s="328"/>
    </row>
    <row r="2397" spans="5:13" s="243" customFormat="1">
      <c r="E2397" s="328"/>
      <c r="F2397" s="328"/>
      <c r="G2397" s="328"/>
      <c r="M2397" s="328"/>
    </row>
    <row r="2398" spans="5:13" s="243" customFormat="1">
      <c r="E2398" s="328"/>
      <c r="F2398" s="328"/>
      <c r="G2398" s="328"/>
      <c r="M2398" s="328"/>
    </row>
    <row r="2399" spans="5:13" s="243" customFormat="1">
      <c r="E2399" s="328"/>
      <c r="F2399" s="328"/>
      <c r="G2399" s="328"/>
      <c r="M2399" s="328"/>
    </row>
    <row r="2400" spans="5:13" s="243" customFormat="1">
      <c r="E2400" s="328"/>
      <c r="F2400" s="328"/>
      <c r="G2400" s="328"/>
      <c r="M2400" s="328"/>
    </row>
    <row r="2401" spans="5:13" s="243" customFormat="1">
      <c r="E2401" s="328"/>
      <c r="F2401" s="328"/>
      <c r="G2401" s="328"/>
      <c r="M2401" s="328"/>
    </row>
    <row r="2402" spans="5:13" s="243" customFormat="1">
      <c r="E2402" s="328"/>
      <c r="F2402" s="328"/>
      <c r="G2402" s="328"/>
      <c r="M2402" s="328"/>
    </row>
    <row r="2403" spans="5:13" s="243" customFormat="1">
      <c r="E2403" s="328"/>
      <c r="F2403" s="328"/>
      <c r="G2403" s="328"/>
      <c r="M2403" s="328"/>
    </row>
    <row r="2404" spans="5:13" s="243" customFormat="1">
      <c r="E2404" s="328"/>
      <c r="F2404" s="328"/>
      <c r="G2404" s="328"/>
      <c r="M2404" s="328"/>
    </row>
    <row r="2405" spans="5:13" s="243" customFormat="1">
      <c r="E2405" s="328"/>
      <c r="F2405" s="328"/>
      <c r="G2405" s="328"/>
      <c r="M2405" s="328"/>
    </row>
    <row r="2406" spans="5:13" s="243" customFormat="1">
      <c r="E2406" s="328"/>
      <c r="F2406" s="328"/>
      <c r="G2406" s="328"/>
      <c r="M2406" s="328"/>
    </row>
    <row r="2407" spans="5:13" s="243" customFormat="1">
      <c r="E2407" s="328"/>
      <c r="F2407" s="328"/>
      <c r="G2407" s="328"/>
      <c r="M2407" s="328"/>
    </row>
    <row r="2408" spans="5:13" s="243" customFormat="1">
      <c r="E2408" s="328"/>
      <c r="F2408" s="328"/>
      <c r="G2408" s="328"/>
      <c r="M2408" s="328"/>
    </row>
    <row r="2409" spans="5:13" s="243" customFormat="1">
      <c r="E2409" s="328"/>
      <c r="F2409" s="328"/>
      <c r="G2409" s="328"/>
      <c r="M2409" s="328"/>
    </row>
    <row r="2410" spans="5:13" s="243" customFormat="1">
      <c r="E2410" s="328"/>
      <c r="F2410" s="328"/>
      <c r="G2410" s="328"/>
      <c r="M2410" s="328"/>
    </row>
    <row r="2411" spans="5:13" s="243" customFormat="1">
      <c r="E2411" s="328"/>
      <c r="F2411" s="328"/>
      <c r="G2411" s="328"/>
      <c r="M2411" s="328"/>
    </row>
    <row r="2412" spans="5:13" s="243" customFormat="1">
      <c r="E2412" s="328"/>
      <c r="F2412" s="328"/>
      <c r="G2412" s="328"/>
      <c r="M2412" s="328"/>
    </row>
    <row r="2413" spans="5:13" s="243" customFormat="1">
      <c r="E2413" s="328"/>
      <c r="F2413" s="328"/>
      <c r="G2413" s="328"/>
      <c r="M2413" s="328"/>
    </row>
    <row r="2414" spans="5:13" s="243" customFormat="1">
      <c r="E2414" s="328"/>
      <c r="F2414" s="328"/>
      <c r="G2414" s="328"/>
      <c r="M2414" s="328"/>
    </row>
    <row r="2415" spans="5:13" s="243" customFormat="1">
      <c r="E2415" s="328"/>
      <c r="F2415" s="328"/>
      <c r="G2415" s="328"/>
      <c r="M2415" s="328"/>
    </row>
    <row r="2416" spans="5:13" s="243" customFormat="1">
      <c r="E2416" s="328"/>
      <c r="F2416" s="328"/>
      <c r="G2416" s="328"/>
      <c r="M2416" s="328"/>
    </row>
    <row r="2417" spans="5:13" s="243" customFormat="1">
      <c r="E2417" s="328"/>
      <c r="F2417" s="328"/>
      <c r="G2417" s="328"/>
      <c r="M2417" s="328"/>
    </row>
    <row r="2418" spans="5:13" s="243" customFormat="1">
      <c r="E2418" s="328"/>
      <c r="F2418" s="328"/>
      <c r="G2418" s="328"/>
      <c r="M2418" s="328"/>
    </row>
    <row r="2419" spans="5:13" s="243" customFormat="1">
      <c r="E2419" s="328"/>
      <c r="F2419" s="328"/>
      <c r="G2419" s="328"/>
      <c r="M2419" s="328"/>
    </row>
    <row r="2420" spans="5:13" s="243" customFormat="1">
      <c r="E2420" s="328"/>
      <c r="F2420" s="328"/>
      <c r="G2420" s="328"/>
      <c r="M2420" s="328"/>
    </row>
    <row r="2421" spans="5:13" s="243" customFormat="1">
      <c r="E2421" s="328"/>
      <c r="F2421" s="328"/>
      <c r="G2421" s="328"/>
      <c r="M2421" s="328"/>
    </row>
    <row r="2422" spans="5:13" s="243" customFormat="1">
      <c r="E2422" s="328"/>
      <c r="F2422" s="328"/>
      <c r="G2422" s="328"/>
      <c r="M2422" s="328"/>
    </row>
    <row r="2423" spans="5:13" s="243" customFormat="1">
      <c r="E2423" s="328"/>
      <c r="F2423" s="328"/>
      <c r="G2423" s="328"/>
      <c r="M2423" s="328"/>
    </row>
    <row r="2424" spans="5:13" s="243" customFormat="1">
      <c r="E2424" s="328"/>
      <c r="F2424" s="328"/>
      <c r="G2424" s="328"/>
      <c r="M2424" s="328"/>
    </row>
    <row r="2425" spans="5:13" s="243" customFormat="1">
      <c r="E2425" s="328"/>
      <c r="F2425" s="328"/>
      <c r="G2425" s="328"/>
      <c r="M2425" s="328"/>
    </row>
    <row r="2426" spans="5:13" s="243" customFormat="1">
      <c r="E2426" s="328"/>
      <c r="F2426" s="328"/>
      <c r="G2426" s="328"/>
      <c r="M2426" s="328"/>
    </row>
    <row r="2427" spans="5:13" s="243" customFormat="1">
      <c r="E2427" s="328"/>
      <c r="F2427" s="328"/>
      <c r="G2427" s="328"/>
      <c r="M2427" s="328"/>
    </row>
    <row r="2428" spans="5:13" s="243" customFormat="1">
      <c r="E2428" s="328"/>
      <c r="F2428" s="328"/>
      <c r="G2428" s="328"/>
      <c r="M2428" s="328"/>
    </row>
    <row r="2429" spans="5:13" s="243" customFormat="1">
      <c r="E2429" s="328"/>
      <c r="F2429" s="328"/>
      <c r="G2429" s="328"/>
      <c r="M2429" s="328"/>
    </row>
    <row r="2430" spans="5:13" s="243" customFormat="1">
      <c r="E2430" s="328"/>
      <c r="F2430" s="328"/>
      <c r="G2430" s="328"/>
      <c r="M2430" s="328"/>
    </row>
    <row r="2431" spans="5:13" s="243" customFormat="1">
      <c r="E2431" s="328"/>
      <c r="F2431" s="328"/>
      <c r="G2431" s="328"/>
      <c r="M2431" s="328"/>
    </row>
    <row r="2432" spans="5:13" s="243" customFormat="1">
      <c r="E2432" s="328"/>
      <c r="F2432" s="328"/>
      <c r="G2432" s="328"/>
      <c r="M2432" s="328"/>
    </row>
    <row r="2433" spans="5:13" s="243" customFormat="1">
      <c r="E2433" s="328"/>
      <c r="F2433" s="328"/>
      <c r="G2433" s="328"/>
      <c r="M2433" s="328"/>
    </row>
    <row r="2434" spans="5:13" s="243" customFormat="1">
      <c r="E2434" s="328"/>
      <c r="F2434" s="328"/>
      <c r="G2434" s="328"/>
      <c r="M2434" s="328"/>
    </row>
    <row r="2435" spans="5:13" s="243" customFormat="1">
      <c r="E2435" s="328"/>
      <c r="F2435" s="328"/>
      <c r="G2435" s="328"/>
      <c r="M2435" s="328"/>
    </row>
    <row r="2436" spans="5:13" s="243" customFormat="1">
      <c r="E2436" s="328"/>
      <c r="F2436" s="328"/>
      <c r="G2436" s="328"/>
      <c r="M2436" s="328"/>
    </row>
    <row r="2437" spans="5:13" s="243" customFormat="1">
      <c r="E2437" s="328"/>
      <c r="F2437" s="328"/>
      <c r="G2437" s="328"/>
      <c r="M2437" s="328"/>
    </row>
    <row r="2438" spans="5:13" s="243" customFormat="1">
      <c r="E2438" s="328"/>
      <c r="F2438" s="328"/>
      <c r="G2438" s="328"/>
      <c r="M2438" s="328"/>
    </row>
    <row r="2439" spans="5:13" s="243" customFormat="1">
      <c r="E2439" s="328"/>
      <c r="F2439" s="328"/>
      <c r="G2439" s="328"/>
      <c r="M2439" s="328"/>
    </row>
    <row r="2440" spans="5:13" s="243" customFormat="1">
      <c r="E2440" s="328"/>
      <c r="F2440" s="328"/>
      <c r="G2440" s="328"/>
      <c r="M2440" s="328"/>
    </row>
    <row r="2441" spans="5:13" s="243" customFormat="1">
      <c r="E2441" s="328"/>
      <c r="F2441" s="328"/>
      <c r="G2441" s="328"/>
      <c r="M2441" s="328"/>
    </row>
    <row r="2442" spans="5:13" s="243" customFormat="1">
      <c r="E2442" s="328"/>
      <c r="F2442" s="328"/>
      <c r="G2442" s="328"/>
      <c r="M2442" s="328"/>
    </row>
    <row r="2443" spans="5:13" s="243" customFormat="1">
      <c r="E2443" s="328"/>
      <c r="F2443" s="328"/>
      <c r="G2443" s="328"/>
      <c r="M2443" s="328"/>
    </row>
    <row r="2444" spans="5:13" s="243" customFormat="1">
      <c r="E2444" s="328"/>
      <c r="F2444" s="328"/>
      <c r="G2444" s="328"/>
      <c r="M2444" s="328"/>
    </row>
    <row r="2445" spans="5:13" s="243" customFormat="1">
      <c r="E2445" s="328"/>
      <c r="F2445" s="328"/>
      <c r="G2445" s="328"/>
      <c r="M2445" s="328"/>
    </row>
    <row r="2446" spans="5:13" s="243" customFormat="1">
      <c r="E2446" s="328"/>
      <c r="F2446" s="328"/>
      <c r="G2446" s="328"/>
      <c r="M2446" s="328"/>
    </row>
    <row r="2447" spans="5:13" s="243" customFormat="1">
      <c r="E2447" s="328"/>
      <c r="F2447" s="328"/>
      <c r="G2447" s="328"/>
      <c r="M2447" s="328"/>
    </row>
    <row r="2448" spans="5:13" s="243" customFormat="1">
      <c r="E2448" s="328"/>
      <c r="F2448" s="328"/>
      <c r="G2448" s="328"/>
      <c r="M2448" s="328"/>
    </row>
    <row r="2449" spans="5:13" s="243" customFormat="1">
      <c r="E2449" s="328"/>
      <c r="F2449" s="328"/>
      <c r="G2449" s="328"/>
      <c r="M2449" s="328"/>
    </row>
    <row r="2450" spans="5:13" s="243" customFormat="1">
      <c r="E2450" s="328"/>
      <c r="F2450" s="328"/>
      <c r="G2450" s="328"/>
      <c r="M2450" s="328"/>
    </row>
    <row r="2451" spans="5:13" s="243" customFormat="1">
      <c r="E2451" s="328"/>
      <c r="F2451" s="328"/>
      <c r="G2451" s="328"/>
      <c r="M2451" s="328"/>
    </row>
    <row r="2452" spans="5:13" s="243" customFormat="1">
      <c r="E2452" s="328"/>
      <c r="F2452" s="328"/>
      <c r="G2452" s="328"/>
      <c r="M2452" s="328"/>
    </row>
    <row r="2453" spans="5:13" s="243" customFormat="1">
      <c r="E2453" s="328"/>
      <c r="F2453" s="328"/>
      <c r="G2453" s="328"/>
      <c r="M2453" s="328"/>
    </row>
    <row r="2454" spans="5:13" s="243" customFormat="1">
      <c r="E2454" s="328"/>
      <c r="F2454" s="328"/>
      <c r="G2454" s="328"/>
      <c r="M2454" s="328"/>
    </row>
    <row r="2455" spans="5:13" s="243" customFormat="1">
      <c r="E2455" s="328"/>
      <c r="F2455" s="328"/>
      <c r="G2455" s="328"/>
      <c r="M2455" s="328"/>
    </row>
    <row r="2456" spans="5:13" s="243" customFormat="1">
      <c r="E2456" s="328"/>
      <c r="F2456" s="328"/>
      <c r="G2456" s="328"/>
      <c r="M2456" s="328"/>
    </row>
    <row r="2457" spans="5:13" s="243" customFormat="1">
      <c r="E2457" s="328"/>
      <c r="F2457" s="328"/>
      <c r="G2457" s="328"/>
      <c r="M2457" s="328"/>
    </row>
    <row r="2458" spans="5:13" s="243" customFormat="1">
      <c r="E2458" s="328"/>
      <c r="F2458" s="328"/>
      <c r="G2458" s="328"/>
      <c r="M2458" s="328"/>
    </row>
    <row r="2459" spans="5:13" s="243" customFormat="1">
      <c r="E2459" s="328"/>
      <c r="F2459" s="328"/>
      <c r="G2459" s="328"/>
      <c r="M2459" s="328"/>
    </row>
    <row r="2460" spans="5:13" s="243" customFormat="1">
      <c r="E2460" s="328"/>
      <c r="F2460" s="328"/>
      <c r="G2460" s="328"/>
      <c r="M2460" s="328"/>
    </row>
    <row r="2461" spans="5:13" s="243" customFormat="1">
      <c r="E2461" s="328"/>
      <c r="F2461" s="328"/>
      <c r="G2461" s="328"/>
      <c r="M2461" s="328"/>
    </row>
    <row r="2462" spans="5:13" s="243" customFormat="1">
      <c r="E2462" s="328"/>
      <c r="F2462" s="328"/>
      <c r="G2462" s="328"/>
      <c r="M2462" s="328"/>
    </row>
    <row r="2463" spans="5:13" s="243" customFormat="1">
      <c r="E2463" s="328"/>
      <c r="F2463" s="328"/>
      <c r="G2463" s="328"/>
      <c r="M2463" s="328"/>
    </row>
    <row r="2464" spans="5:13" s="243" customFormat="1">
      <c r="E2464" s="328"/>
      <c r="F2464" s="328"/>
      <c r="G2464" s="328"/>
      <c r="M2464" s="328"/>
    </row>
    <row r="2465" spans="5:13" s="243" customFormat="1">
      <c r="E2465" s="328"/>
      <c r="F2465" s="328"/>
      <c r="G2465" s="328"/>
      <c r="M2465" s="328"/>
    </row>
    <row r="2466" spans="5:13" s="243" customFormat="1">
      <c r="E2466" s="328"/>
      <c r="F2466" s="328"/>
      <c r="G2466" s="328"/>
      <c r="M2466" s="328"/>
    </row>
    <row r="2467" spans="5:13" s="243" customFormat="1">
      <c r="E2467" s="328"/>
      <c r="F2467" s="328"/>
      <c r="G2467" s="328"/>
      <c r="M2467" s="328"/>
    </row>
    <row r="2468" spans="5:13" s="243" customFormat="1">
      <c r="E2468" s="328"/>
      <c r="F2468" s="328"/>
      <c r="G2468" s="328"/>
      <c r="M2468" s="328"/>
    </row>
    <row r="2469" spans="5:13" s="243" customFormat="1">
      <c r="E2469" s="328"/>
      <c r="F2469" s="328"/>
      <c r="G2469" s="328"/>
      <c r="M2469" s="328"/>
    </row>
    <row r="2470" spans="5:13" s="243" customFormat="1">
      <c r="E2470" s="328"/>
      <c r="F2470" s="328"/>
      <c r="G2470" s="328"/>
      <c r="M2470" s="328"/>
    </row>
    <row r="2471" spans="5:13" s="243" customFormat="1">
      <c r="E2471" s="328"/>
      <c r="F2471" s="328"/>
      <c r="G2471" s="328"/>
      <c r="M2471" s="328"/>
    </row>
    <row r="2472" spans="5:13" s="243" customFormat="1">
      <c r="E2472" s="328"/>
      <c r="F2472" s="328"/>
      <c r="G2472" s="328"/>
      <c r="M2472" s="328"/>
    </row>
    <row r="2473" spans="5:13" s="243" customFormat="1">
      <c r="E2473" s="328"/>
      <c r="F2473" s="328"/>
      <c r="G2473" s="328"/>
      <c r="M2473" s="328"/>
    </row>
    <row r="2474" spans="5:13" s="243" customFormat="1">
      <c r="E2474" s="328"/>
      <c r="F2474" s="328"/>
      <c r="G2474" s="328"/>
      <c r="M2474" s="328"/>
    </row>
    <row r="2475" spans="5:13" s="243" customFormat="1">
      <c r="E2475" s="328"/>
      <c r="F2475" s="328"/>
      <c r="G2475" s="328"/>
      <c r="M2475" s="328"/>
    </row>
    <row r="2476" spans="5:13" s="243" customFormat="1">
      <c r="E2476" s="328"/>
      <c r="F2476" s="328"/>
      <c r="G2476" s="328"/>
      <c r="M2476" s="328"/>
    </row>
    <row r="2477" spans="5:13" s="243" customFormat="1">
      <c r="E2477" s="328"/>
      <c r="F2477" s="328"/>
      <c r="G2477" s="328"/>
      <c r="M2477" s="328"/>
    </row>
    <row r="2478" spans="5:13" s="243" customFormat="1">
      <c r="E2478" s="328"/>
      <c r="F2478" s="328"/>
      <c r="G2478" s="328"/>
      <c r="M2478" s="328"/>
    </row>
    <row r="2479" spans="5:13" s="243" customFormat="1">
      <c r="E2479" s="328"/>
      <c r="F2479" s="328"/>
      <c r="G2479" s="328"/>
      <c r="M2479" s="328"/>
    </row>
    <row r="2480" spans="5:13" s="243" customFormat="1">
      <c r="E2480" s="328"/>
      <c r="F2480" s="328"/>
      <c r="G2480" s="328"/>
      <c r="M2480" s="328"/>
    </row>
    <row r="2481" spans="5:13" s="243" customFormat="1">
      <c r="E2481" s="328"/>
      <c r="F2481" s="328"/>
      <c r="G2481" s="328"/>
      <c r="M2481" s="328"/>
    </row>
    <row r="2482" spans="5:13" s="243" customFormat="1">
      <c r="E2482" s="328"/>
      <c r="F2482" s="328"/>
      <c r="G2482" s="328"/>
      <c r="M2482" s="328"/>
    </row>
    <row r="2483" spans="5:13" s="243" customFormat="1">
      <c r="E2483" s="328"/>
      <c r="F2483" s="328"/>
      <c r="G2483" s="328"/>
      <c r="M2483" s="328"/>
    </row>
    <row r="2484" spans="5:13" s="243" customFormat="1">
      <c r="E2484" s="328"/>
      <c r="F2484" s="328"/>
      <c r="G2484" s="328"/>
      <c r="M2484" s="328"/>
    </row>
    <row r="2485" spans="5:13" s="243" customFormat="1">
      <c r="E2485" s="328"/>
      <c r="F2485" s="328"/>
      <c r="G2485" s="328"/>
      <c r="M2485" s="328"/>
    </row>
    <row r="2486" spans="5:13" s="243" customFormat="1">
      <c r="E2486" s="328"/>
      <c r="F2486" s="328"/>
      <c r="G2486" s="328"/>
      <c r="M2486" s="328"/>
    </row>
    <row r="2487" spans="5:13" s="243" customFormat="1">
      <c r="E2487" s="328"/>
      <c r="F2487" s="328"/>
      <c r="G2487" s="328"/>
      <c r="M2487" s="328"/>
    </row>
    <row r="2488" spans="5:13" s="243" customFormat="1">
      <c r="E2488" s="328"/>
      <c r="F2488" s="328"/>
      <c r="G2488" s="328"/>
      <c r="M2488" s="328"/>
    </row>
    <row r="2489" spans="5:13" s="243" customFormat="1">
      <c r="E2489" s="328"/>
      <c r="F2489" s="328"/>
      <c r="G2489" s="328"/>
      <c r="M2489" s="328"/>
    </row>
    <row r="2490" spans="5:13" s="243" customFormat="1">
      <c r="E2490" s="328"/>
      <c r="F2490" s="328"/>
      <c r="G2490" s="328"/>
      <c r="M2490" s="328"/>
    </row>
    <row r="2491" spans="5:13" s="243" customFormat="1">
      <c r="E2491" s="328"/>
      <c r="F2491" s="328"/>
      <c r="G2491" s="328"/>
      <c r="M2491" s="328"/>
    </row>
    <row r="2492" spans="5:13" s="243" customFormat="1">
      <c r="E2492" s="328"/>
      <c r="F2492" s="328"/>
      <c r="G2492" s="328"/>
      <c r="M2492" s="328"/>
    </row>
    <row r="2493" spans="5:13" s="243" customFormat="1">
      <c r="E2493" s="328"/>
      <c r="F2493" s="328"/>
      <c r="G2493" s="328"/>
      <c r="M2493" s="328"/>
    </row>
    <row r="2494" spans="5:13" s="243" customFormat="1">
      <c r="E2494" s="328"/>
      <c r="F2494" s="328"/>
      <c r="G2494" s="328"/>
      <c r="M2494" s="328"/>
    </row>
    <row r="2495" spans="5:13" s="243" customFormat="1">
      <c r="E2495" s="328"/>
      <c r="F2495" s="328"/>
      <c r="G2495" s="328"/>
      <c r="M2495" s="328"/>
    </row>
    <row r="2496" spans="5:13" s="243" customFormat="1">
      <c r="E2496" s="328"/>
      <c r="F2496" s="328"/>
      <c r="G2496" s="328"/>
      <c r="M2496" s="328"/>
    </row>
    <row r="2497" spans="5:13" s="243" customFormat="1">
      <c r="E2497" s="328"/>
      <c r="F2497" s="328"/>
      <c r="G2497" s="328"/>
      <c r="M2497" s="328"/>
    </row>
    <row r="2498" spans="5:13" s="243" customFormat="1">
      <c r="E2498" s="328"/>
      <c r="F2498" s="328"/>
      <c r="G2498" s="328"/>
      <c r="M2498" s="328"/>
    </row>
    <row r="2499" spans="5:13" s="243" customFormat="1">
      <c r="E2499" s="328"/>
      <c r="F2499" s="328"/>
      <c r="G2499" s="328"/>
      <c r="M2499" s="328"/>
    </row>
    <row r="2500" spans="5:13" s="243" customFormat="1">
      <c r="E2500" s="328"/>
      <c r="F2500" s="328"/>
      <c r="G2500" s="328"/>
      <c r="M2500" s="328"/>
    </row>
    <row r="2501" spans="5:13" s="243" customFormat="1">
      <c r="E2501" s="328"/>
      <c r="F2501" s="328"/>
      <c r="G2501" s="328"/>
      <c r="M2501" s="328"/>
    </row>
    <row r="2502" spans="5:13" s="243" customFormat="1">
      <c r="E2502" s="328"/>
      <c r="F2502" s="328"/>
      <c r="G2502" s="328"/>
      <c r="M2502" s="328"/>
    </row>
    <row r="2503" spans="5:13" s="243" customFormat="1">
      <c r="E2503" s="328"/>
      <c r="F2503" s="328"/>
      <c r="G2503" s="328"/>
      <c r="M2503" s="328"/>
    </row>
    <row r="2504" spans="5:13" s="243" customFormat="1">
      <c r="E2504" s="328"/>
      <c r="F2504" s="328"/>
      <c r="G2504" s="328"/>
      <c r="M2504" s="328"/>
    </row>
    <row r="2505" spans="5:13" s="243" customFormat="1">
      <c r="E2505" s="328"/>
      <c r="F2505" s="328"/>
      <c r="G2505" s="328"/>
      <c r="M2505" s="328"/>
    </row>
    <row r="2506" spans="5:13" s="243" customFormat="1">
      <c r="E2506" s="328"/>
      <c r="F2506" s="328"/>
      <c r="G2506" s="328"/>
      <c r="M2506" s="328"/>
    </row>
    <row r="2507" spans="5:13" s="243" customFormat="1">
      <c r="E2507" s="328"/>
      <c r="F2507" s="328"/>
      <c r="G2507" s="328"/>
      <c r="M2507" s="328"/>
    </row>
    <row r="2508" spans="5:13" s="243" customFormat="1">
      <c r="E2508" s="328"/>
      <c r="F2508" s="328"/>
      <c r="G2508" s="328"/>
      <c r="M2508" s="328"/>
    </row>
    <row r="2509" spans="5:13" s="243" customFormat="1">
      <c r="E2509" s="328"/>
      <c r="F2509" s="328"/>
      <c r="G2509" s="328"/>
      <c r="M2509" s="328"/>
    </row>
    <row r="2510" spans="5:13" s="243" customFormat="1">
      <c r="E2510" s="328"/>
      <c r="F2510" s="328"/>
      <c r="G2510" s="328"/>
      <c r="M2510" s="328"/>
    </row>
    <row r="2511" spans="5:13" s="243" customFormat="1">
      <c r="E2511" s="328"/>
      <c r="F2511" s="328"/>
      <c r="G2511" s="328"/>
      <c r="M2511" s="328"/>
    </row>
    <row r="2512" spans="5:13" s="243" customFormat="1">
      <c r="E2512" s="328"/>
      <c r="F2512" s="328"/>
      <c r="G2512" s="328"/>
      <c r="M2512" s="328"/>
    </row>
    <row r="2513" spans="5:13" s="243" customFormat="1">
      <c r="E2513" s="328"/>
      <c r="F2513" s="328"/>
      <c r="G2513" s="328"/>
      <c r="M2513" s="328"/>
    </row>
    <row r="2514" spans="5:13" s="243" customFormat="1">
      <c r="E2514" s="328"/>
      <c r="F2514" s="328"/>
      <c r="G2514" s="328"/>
      <c r="M2514" s="328"/>
    </row>
    <row r="2515" spans="5:13" s="243" customFormat="1">
      <c r="E2515" s="328"/>
      <c r="F2515" s="328"/>
      <c r="G2515" s="328"/>
      <c r="M2515" s="328"/>
    </row>
    <row r="2516" spans="5:13" s="243" customFormat="1">
      <c r="E2516" s="328"/>
      <c r="F2516" s="328"/>
      <c r="G2516" s="328"/>
      <c r="M2516" s="328"/>
    </row>
    <row r="2517" spans="5:13" s="243" customFormat="1">
      <c r="E2517" s="328"/>
      <c r="F2517" s="328"/>
      <c r="G2517" s="328"/>
      <c r="M2517" s="328"/>
    </row>
    <row r="2518" spans="5:13" s="243" customFormat="1">
      <c r="E2518" s="328"/>
      <c r="F2518" s="328"/>
      <c r="G2518" s="328"/>
      <c r="M2518" s="328"/>
    </row>
    <row r="2519" spans="5:13" s="243" customFormat="1">
      <c r="E2519" s="328"/>
      <c r="F2519" s="328"/>
      <c r="G2519" s="328"/>
      <c r="M2519" s="328"/>
    </row>
    <row r="2520" spans="5:13" s="243" customFormat="1">
      <c r="E2520" s="328"/>
      <c r="F2520" s="328"/>
      <c r="G2520" s="328"/>
      <c r="M2520" s="328"/>
    </row>
    <row r="2521" spans="5:13" s="243" customFormat="1">
      <c r="E2521" s="328"/>
      <c r="F2521" s="328"/>
      <c r="G2521" s="328"/>
      <c r="M2521" s="328"/>
    </row>
    <row r="2522" spans="5:13" s="243" customFormat="1">
      <c r="E2522" s="328"/>
      <c r="F2522" s="328"/>
      <c r="G2522" s="328"/>
      <c r="M2522" s="328"/>
    </row>
    <row r="2523" spans="5:13" s="243" customFormat="1">
      <c r="E2523" s="328"/>
      <c r="F2523" s="328"/>
      <c r="G2523" s="328"/>
      <c r="M2523" s="328"/>
    </row>
    <row r="2524" spans="5:13" s="243" customFormat="1">
      <c r="E2524" s="328"/>
      <c r="F2524" s="328"/>
      <c r="G2524" s="328"/>
      <c r="M2524" s="328"/>
    </row>
    <row r="2525" spans="5:13" s="243" customFormat="1">
      <c r="E2525" s="328"/>
      <c r="F2525" s="328"/>
      <c r="G2525" s="328"/>
      <c r="M2525" s="328"/>
    </row>
    <row r="2526" spans="5:13" s="243" customFormat="1">
      <c r="E2526" s="328"/>
      <c r="F2526" s="328"/>
      <c r="G2526" s="328"/>
      <c r="M2526" s="328"/>
    </row>
    <row r="2527" spans="5:13" s="243" customFormat="1">
      <c r="E2527" s="328"/>
      <c r="F2527" s="328"/>
      <c r="G2527" s="328"/>
      <c r="M2527" s="328"/>
    </row>
    <row r="2528" spans="5:13" s="243" customFormat="1">
      <c r="E2528" s="328"/>
      <c r="F2528" s="328"/>
      <c r="G2528" s="328"/>
      <c r="M2528" s="328"/>
    </row>
    <row r="2529" spans="5:13" s="243" customFormat="1">
      <c r="E2529" s="328"/>
      <c r="F2529" s="328"/>
      <c r="G2529" s="328"/>
      <c r="M2529" s="328"/>
    </row>
    <row r="2530" spans="5:13" s="243" customFormat="1">
      <c r="E2530" s="328"/>
      <c r="F2530" s="328"/>
      <c r="G2530" s="328"/>
      <c r="M2530" s="328"/>
    </row>
    <row r="2531" spans="5:13" s="243" customFormat="1">
      <c r="E2531" s="328"/>
      <c r="F2531" s="328"/>
      <c r="G2531" s="328"/>
      <c r="M2531" s="328"/>
    </row>
    <row r="2532" spans="5:13" s="243" customFormat="1">
      <c r="E2532" s="328"/>
      <c r="F2532" s="328"/>
      <c r="G2532" s="328"/>
      <c r="M2532" s="328"/>
    </row>
    <row r="2533" spans="5:13" s="243" customFormat="1">
      <c r="E2533" s="328"/>
      <c r="F2533" s="328"/>
      <c r="G2533" s="328"/>
      <c r="M2533" s="328"/>
    </row>
    <row r="2534" spans="5:13" s="243" customFormat="1">
      <c r="E2534" s="328"/>
      <c r="F2534" s="328"/>
      <c r="G2534" s="328"/>
      <c r="M2534" s="328"/>
    </row>
    <row r="2535" spans="5:13" s="243" customFormat="1">
      <c r="E2535" s="328"/>
      <c r="F2535" s="328"/>
      <c r="G2535" s="328"/>
      <c r="M2535" s="328"/>
    </row>
    <row r="2536" spans="5:13" s="243" customFormat="1">
      <c r="E2536" s="328"/>
      <c r="F2536" s="328"/>
      <c r="G2536" s="328"/>
      <c r="M2536" s="328"/>
    </row>
    <row r="2537" spans="5:13" s="243" customFormat="1">
      <c r="E2537" s="328"/>
      <c r="F2537" s="328"/>
      <c r="G2537" s="328"/>
      <c r="M2537" s="328"/>
    </row>
    <row r="2538" spans="5:13" s="243" customFormat="1">
      <c r="E2538" s="328"/>
      <c r="F2538" s="328"/>
      <c r="G2538" s="328"/>
      <c r="M2538" s="328"/>
    </row>
    <row r="2539" spans="5:13" s="243" customFormat="1">
      <c r="E2539" s="328"/>
      <c r="F2539" s="328"/>
      <c r="G2539" s="328"/>
      <c r="M2539" s="328"/>
    </row>
    <row r="2540" spans="5:13" s="243" customFormat="1">
      <c r="E2540" s="328"/>
      <c r="F2540" s="328"/>
      <c r="G2540" s="328"/>
      <c r="M2540" s="328"/>
    </row>
    <row r="2541" spans="5:13" s="243" customFormat="1">
      <c r="E2541" s="328"/>
      <c r="F2541" s="328"/>
      <c r="G2541" s="328"/>
      <c r="M2541" s="328"/>
    </row>
    <row r="2542" spans="5:13" s="243" customFormat="1">
      <c r="E2542" s="328"/>
      <c r="F2542" s="328"/>
      <c r="G2542" s="328"/>
      <c r="M2542" s="328"/>
    </row>
    <row r="2543" spans="5:13" s="243" customFormat="1">
      <c r="E2543" s="328"/>
      <c r="F2543" s="328"/>
      <c r="G2543" s="328"/>
      <c r="M2543" s="328"/>
    </row>
    <row r="2544" spans="5:13" s="243" customFormat="1">
      <c r="E2544" s="328"/>
      <c r="F2544" s="328"/>
      <c r="G2544" s="328"/>
      <c r="M2544" s="328"/>
    </row>
    <row r="2545" spans="5:13" s="243" customFormat="1">
      <c r="E2545" s="328"/>
      <c r="F2545" s="328"/>
      <c r="G2545" s="328"/>
      <c r="M2545" s="328"/>
    </row>
    <row r="2546" spans="5:13" s="243" customFormat="1">
      <c r="E2546" s="328"/>
      <c r="F2546" s="328"/>
      <c r="G2546" s="328"/>
      <c r="M2546" s="328"/>
    </row>
    <row r="2547" spans="5:13" s="243" customFormat="1">
      <c r="E2547" s="328"/>
      <c r="F2547" s="328"/>
      <c r="G2547" s="328"/>
      <c r="M2547" s="328"/>
    </row>
    <row r="2548" spans="5:13" s="243" customFormat="1">
      <c r="E2548" s="328"/>
      <c r="F2548" s="328"/>
      <c r="G2548" s="328"/>
      <c r="M2548" s="328"/>
    </row>
    <row r="2549" spans="5:13" s="243" customFormat="1">
      <c r="E2549" s="328"/>
      <c r="F2549" s="328"/>
      <c r="G2549" s="328"/>
      <c r="M2549" s="328"/>
    </row>
    <row r="2550" spans="5:13" s="243" customFormat="1">
      <c r="E2550" s="328"/>
      <c r="F2550" s="328"/>
      <c r="G2550" s="328"/>
      <c r="M2550" s="328"/>
    </row>
    <row r="2551" spans="5:13" s="243" customFormat="1">
      <c r="E2551" s="328"/>
      <c r="F2551" s="328"/>
      <c r="G2551" s="328"/>
      <c r="M2551" s="328"/>
    </row>
    <row r="2552" spans="5:13" s="243" customFormat="1">
      <c r="E2552" s="328"/>
      <c r="F2552" s="328"/>
      <c r="G2552" s="328"/>
      <c r="M2552" s="328"/>
    </row>
    <row r="2553" spans="5:13" s="243" customFormat="1">
      <c r="E2553" s="328"/>
      <c r="F2553" s="328"/>
      <c r="G2553" s="328"/>
      <c r="M2553" s="328"/>
    </row>
    <row r="2554" spans="5:13" s="243" customFormat="1">
      <c r="E2554" s="328"/>
      <c r="F2554" s="328"/>
      <c r="G2554" s="328"/>
      <c r="M2554" s="328"/>
    </row>
    <row r="2555" spans="5:13" s="243" customFormat="1">
      <c r="E2555" s="328"/>
      <c r="F2555" s="328"/>
      <c r="G2555" s="328"/>
      <c r="M2555" s="328"/>
    </row>
    <row r="2556" spans="5:13" s="243" customFormat="1">
      <c r="E2556" s="328"/>
      <c r="F2556" s="328"/>
      <c r="G2556" s="328"/>
      <c r="M2556" s="328"/>
    </row>
    <row r="2557" spans="5:13" s="243" customFormat="1">
      <c r="E2557" s="328"/>
      <c r="F2557" s="328"/>
      <c r="G2557" s="328"/>
      <c r="M2557" s="328"/>
    </row>
    <row r="2558" spans="5:13" s="243" customFormat="1">
      <c r="E2558" s="328"/>
      <c r="F2558" s="328"/>
      <c r="G2558" s="328"/>
      <c r="M2558" s="328"/>
    </row>
    <row r="2559" spans="5:13" s="243" customFormat="1">
      <c r="E2559" s="328"/>
      <c r="F2559" s="328"/>
      <c r="G2559" s="328"/>
      <c r="M2559" s="328"/>
    </row>
    <row r="2560" spans="5:13" s="243" customFormat="1">
      <c r="E2560" s="328"/>
      <c r="F2560" s="328"/>
      <c r="G2560" s="328"/>
      <c r="M2560" s="328"/>
    </row>
    <row r="2561" spans="5:13" s="243" customFormat="1">
      <c r="E2561" s="328"/>
      <c r="F2561" s="328"/>
      <c r="G2561" s="328"/>
      <c r="M2561" s="328"/>
    </row>
    <row r="2562" spans="5:13" s="243" customFormat="1">
      <c r="E2562" s="328"/>
      <c r="F2562" s="328"/>
      <c r="G2562" s="328"/>
      <c r="M2562" s="328"/>
    </row>
    <row r="2563" spans="5:13" s="243" customFormat="1">
      <c r="E2563" s="328"/>
      <c r="F2563" s="328"/>
      <c r="G2563" s="328"/>
      <c r="M2563" s="328"/>
    </row>
    <row r="2564" spans="5:13" s="243" customFormat="1">
      <c r="E2564" s="328"/>
      <c r="F2564" s="328"/>
      <c r="G2564" s="328"/>
      <c r="M2564" s="328"/>
    </row>
    <row r="2565" spans="5:13" s="243" customFormat="1">
      <c r="E2565" s="328"/>
      <c r="F2565" s="328"/>
      <c r="G2565" s="328"/>
      <c r="M2565" s="328"/>
    </row>
    <row r="2566" spans="5:13" s="243" customFormat="1">
      <c r="E2566" s="328"/>
      <c r="F2566" s="328"/>
      <c r="G2566" s="328"/>
      <c r="M2566" s="328"/>
    </row>
    <row r="2567" spans="5:13" s="243" customFormat="1">
      <c r="E2567" s="328"/>
      <c r="F2567" s="328"/>
      <c r="G2567" s="328"/>
      <c r="M2567" s="328"/>
    </row>
    <row r="2568" spans="5:13" s="243" customFormat="1">
      <c r="E2568" s="328"/>
      <c r="F2568" s="328"/>
      <c r="G2568" s="328"/>
      <c r="M2568" s="328"/>
    </row>
    <row r="2569" spans="5:13" s="243" customFormat="1">
      <c r="E2569" s="328"/>
      <c r="F2569" s="328"/>
      <c r="G2569" s="328"/>
      <c r="M2569" s="328"/>
    </row>
    <row r="2570" spans="5:13" s="243" customFormat="1">
      <c r="E2570" s="328"/>
      <c r="F2570" s="328"/>
      <c r="G2570" s="328"/>
      <c r="M2570" s="328"/>
    </row>
    <row r="2571" spans="5:13" s="243" customFormat="1">
      <c r="E2571" s="328"/>
      <c r="F2571" s="328"/>
      <c r="G2571" s="328"/>
      <c r="M2571" s="328"/>
    </row>
    <row r="2572" spans="5:13" s="243" customFormat="1">
      <c r="E2572" s="328"/>
      <c r="F2572" s="328"/>
      <c r="G2572" s="328"/>
      <c r="M2572" s="328"/>
    </row>
    <row r="2573" spans="5:13" s="243" customFormat="1">
      <c r="E2573" s="328"/>
      <c r="F2573" s="328"/>
      <c r="G2573" s="328"/>
      <c r="M2573" s="328"/>
    </row>
    <row r="2574" spans="5:13" s="243" customFormat="1">
      <c r="E2574" s="328"/>
      <c r="F2574" s="328"/>
      <c r="G2574" s="328"/>
      <c r="M2574" s="328"/>
    </row>
    <row r="2575" spans="5:13" s="243" customFormat="1">
      <c r="E2575" s="328"/>
      <c r="F2575" s="328"/>
      <c r="G2575" s="328"/>
      <c r="M2575" s="328"/>
    </row>
    <row r="2576" spans="5:13" s="243" customFormat="1">
      <c r="E2576" s="328"/>
      <c r="F2576" s="328"/>
      <c r="G2576" s="328"/>
      <c r="M2576" s="328"/>
    </row>
    <row r="2577" spans="5:13" s="243" customFormat="1">
      <c r="E2577" s="328"/>
      <c r="F2577" s="328"/>
      <c r="G2577" s="328"/>
      <c r="M2577" s="328"/>
    </row>
    <row r="2578" spans="5:13" s="243" customFormat="1">
      <c r="E2578" s="328"/>
      <c r="F2578" s="328"/>
      <c r="G2578" s="328"/>
      <c r="M2578" s="328"/>
    </row>
    <row r="2579" spans="5:13" s="243" customFormat="1">
      <c r="E2579" s="328"/>
      <c r="F2579" s="328"/>
      <c r="G2579" s="328"/>
      <c r="M2579" s="328"/>
    </row>
    <row r="2580" spans="5:13" s="243" customFormat="1">
      <c r="E2580" s="328"/>
      <c r="F2580" s="328"/>
      <c r="G2580" s="328"/>
      <c r="M2580" s="328"/>
    </row>
    <row r="2581" spans="5:13" s="243" customFormat="1">
      <c r="E2581" s="328"/>
      <c r="F2581" s="328"/>
      <c r="G2581" s="328"/>
      <c r="M2581" s="328"/>
    </row>
    <row r="2582" spans="5:13" s="243" customFormat="1">
      <c r="E2582" s="328"/>
      <c r="F2582" s="328"/>
      <c r="G2582" s="328"/>
      <c r="M2582" s="328"/>
    </row>
    <row r="2583" spans="5:13" s="243" customFormat="1">
      <c r="E2583" s="328"/>
      <c r="F2583" s="328"/>
      <c r="G2583" s="328"/>
      <c r="M2583" s="328"/>
    </row>
    <row r="2584" spans="5:13" s="243" customFormat="1">
      <c r="E2584" s="328"/>
      <c r="F2584" s="328"/>
      <c r="G2584" s="328"/>
      <c r="M2584" s="328"/>
    </row>
    <row r="2585" spans="5:13" s="243" customFormat="1">
      <c r="E2585" s="328"/>
      <c r="F2585" s="328"/>
      <c r="G2585" s="328"/>
      <c r="M2585" s="328"/>
    </row>
    <row r="2586" spans="5:13" s="243" customFormat="1">
      <c r="E2586" s="328"/>
      <c r="F2586" s="328"/>
      <c r="G2586" s="328"/>
      <c r="M2586" s="328"/>
    </row>
    <row r="2587" spans="5:13" s="243" customFormat="1">
      <c r="E2587" s="328"/>
      <c r="F2587" s="328"/>
      <c r="G2587" s="328"/>
      <c r="M2587" s="328"/>
    </row>
    <row r="2588" spans="5:13" s="243" customFormat="1">
      <c r="E2588" s="328"/>
      <c r="F2588" s="328"/>
      <c r="G2588" s="328"/>
      <c r="M2588" s="328"/>
    </row>
    <row r="2589" spans="5:13" s="243" customFormat="1">
      <c r="E2589" s="328"/>
      <c r="F2589" s="328"/>
      <c r="G2589" s="328"/>
      <c r="M2589" s="328"/>
    </row>
    <row r="2590" spans="5:13" s="243" customFormat="1">
      <c r="E2590" s="328"/>
      <c r="F2590" s="328"/>
      <c r="G2590" s="328"/>
      <c r="M2590" s="328"/>
    </row>
    <row r="2591" spans="5:13" s="243" customFormat="1">
      <c r="E2591" s="328"/>
      <c r="F2591" s="328"/>
      <c r="G2591" s="328"/>
      <c r="M2591" s="328"/>
    </row>
    <row r="2592" spans="5:13" s="243" customFormat="1">
      <c r="E2592" s="328"/>
      <c r="F2592" s="328"/>
      <c r="G2592" s="328"/>
      <c r="M2592" s="328"/>
    </row>
    <row r="2593" spans="5:13" s="243" customFormat="1">
      <c r="E2593" s="328"/>
      <c r="F2593" s="328"/>
      <c r="G2593" s="328"/>
      <c r="M2593" s="328"/>
    </row>
    <row r="2594" spans="5:13" s="243" customFormat="1">
      <c r="E2594" s="328"/>
      <c r="F2594" s="328"/>
      <c r="G2594" s="328"/>
      <c r="M2594" s="328"/>
    </row>
    <row r="2595" spans="5:13" s="243" customFormat="1">
      <c r="E2595" s="328"/>
      <c r="F2595" s="328"/>
      <c r="G2595" s="328"/>
      <c r="M2595" s="328"/>
    </row>
    <row r="2596" spans="5:13" s="243" customFormat="1">
      <c r="E2596" s="328"/>
      <c r="F2596" s="328"/>
      <c r="G2596" s="328"/>
      <c r="M2596" s="328"/>
    </row>
    <row r="2597" spans="5:13" s="243" customFormat="1">
      <c r="E2597" s="328"/>
      <c r="F2597" s="328"/>
      <c r="G2597" s="328"/>
      <c r="M2597" s="328"/>
    </row>
    <row r="2598" spans="5:13" s="243" customFormat="1">
      <c r="E2598" s="328"/>
      <c r="F2598" s="328"/>
      <c r="G2598" s="328"/>
      <c r="M2598" s="328"/>
    </row>
    <row r="2599" spans="5:13" s="243" customFormat="1">
      <c r="E2599" s="328"/>
      <c r="F2599" s="328"/>
      <c r="G2599" s="328"/>
      <c r="M2599" s="328"/>
    </row>
    <row r="2600" spans="5:13" s="243" customFormat="1">
      <c r="E2600" s="328"/>
      <c r="F2600" s="328"/>
      <c r="G2600" s="328"/>
      <c r="M2600" s="328"/>
    </row>
    <row r="2601" spans="5:13" s="243" customFormat="1">
      <c r="E2601" s="328"/>
      <c r="F2601" s="328"/>
      <c r="G2601" s="328"/>
      <c r="M2601" s="328"/>
    </row>
    <row r="2602" spans="5:13" s="243" customFormat="1">
      <c r="E2602" s="328"/>
      <c r="F2602" s="328"/>
      <c r="G2602" s="328"/>
      <c r="M2602" s="328"/>
    </row>
    <row r="2603" spans="5:13" s="243" customFormat="1">
      <c r="E2603" s="328"/>
      <c r="F2603" s="328"/>
      <c r="G2603" s="328"/>
      <c r="M2603" s="328"/>
    </row>
    <row r="2604" spans="5:13" s="243" customFormat="1">
      <c r="E2604" s="328"/>
      <c r="F2604" s="328"/>
      <c r="G2604" s="328"/>
      <c r="M2604" s="328"/>
    </row>
    <row r="2605" spans="5:13" s="243" customFormat="1">
      <c r="E2605" s="328"/>
      <c r="F2605" s="328"/>
      <c r="G2605" s="328"/>
      <c r="M2605" s="328"/>
    </row>
    <row r="2606" spans="5:13" s="243" customFormat="1">
      <c r="E2606" s="328"/>
      <c r="F2606" s="328"/>
      <c r="G2606" s="328"/>
      <c r="M2606" s="328"/>
    </row>
    <row r="2607" spans="5:13" s="243" customFormat="1">
      <c r="E2607" s="328"/>
      <c r="F2607" s="328"/>
      <c r="G2607" s="328"/>
      <c r="M2607" s="328"/>
    </row>
    <row r="2608" spans="5:13" s="243" customFormat="1">
      <c r="E2608" s="328"/>
      <c r="F2608" s="328"/>
      <c r="G2608" s="328"/>
      <c r="M2608" s="328"/>
    </row>
    <row r="2609" spans="5:13" s="243" customFormat="1">
      <c r="E2609" s="328"/>
      <c r="F2609" s="328"/>
      <c r="G2609" s="328"/>
      <c r="M2609" s="328"/>
    </row>
    <row r="2610" spans="5:13" s="243" customFormat="1">
      <c r="E2610" s="328"/>
      <c r="F2610" s="328"/>
      <c r="G2610" s="328"/>
      <c r="M2610" s="328"/>
    </row>
    <row r="2611" spans="5:13" s="243" customFormat="1">
      <c r="E2611" s="328"/>
      <c r="F2611" s="328"/>
      <c r="G2611" s="328"/>
      <c r="M2611" s="328"/>
    </row>
    <row r="2612" spans="5:13" s="243" customFormat="1">
      <c r="E2612" s="328"/>
      <c r="F2612" s="328"/>
      <c r="G2612" s="328"/>
      <c r="M2612" s="328"/>
    </row>
    <row r="2613" spans="5:13" s="243" customFormat="1">
      <c r="E2613" s="328"/>
      <c r="F2613" s="328"/>
      <c r="G2613" s="328"/>
      <c r="M2613" s="328"/>
    </row>
    <row r="2614" spans="5:13" s="243" customFormat="1">
      <c r="E2614" s="328"/>
      <c r="F2614" s="328"/>
      <c r="G2614" s="328"/>
      <c r="M2614" s="328"/>
    </row>
    <row r="2615" spans="5:13" s="243" customFormat="1">
      <c r="E2615" s="328"/>
      <c r="F2615" s="328"/>
      <c r="G2615" s="328"/>
      <c r="M2615" s="328"/>
    </row>
    <row r="2616" spans="5:13" s="243" customFormat="1">
      <c r="E2616" s="328"/>
      <c r="F2616" s="328"/>
      <c r="G2616" s="328"/>
      <c r="M2616" s="328"/>
    </row>
    <row r="2617" spans="5:13" s="243" customFormat="1">
      <c r="E2617" s="328"/>
      <c r="F2617" s="328"/>
      <c r="G2617" s="328"/>
      <c r="M2617" s="328"/>
    </row>
    <row r="2618" spans="5:13" s="243" customFormat="1">
      <c r="E2618" s="328"/>
      <c r="F2618" s="328"/>
      <c r="G2618" s="328"/>
      <c r="M2618" s="328"/>
    </row>
    <row r="2619" spans="5:13" s="243" customFormat="1">
      <c r="E2619" s="328"/>
      <c r="F2619" s="328"/>
      <c r="G2619" s="328"/>
      <c r="M2619" s="328"/>
    </row>
    <row r="2620" spans="5:13" s="243" customFormat="1">
      <c r="E2620" s="328"/>
      <c r="F2620" s="328"/>
      <c r="G2620" s="328"/>
      <c r="M2620" s="328"/>
    </row>
    <row r="2621" spans="5:13" s="243" customFormat="1">
      <c r="E2621" s="328"/>
      <c r="F2621" s="328"/>
      <c r="G2621" s="328"/>
      <c r="M2621" s="328"/>
    </row>
    <row r="2622" spans="5:13" s="243" customFormat="1">
      <c r="E2622" s="328"/>
      <c r="F2622" s="328"/>
      <c r="G2622" s="328"/>
      <c r="M2622" s="328"/>
    </row>
    <row r="2623" spans="5:13" s="243" customFormat="1">
      <c r="E2623" s="328"/>
      <c r="F2623" s="328"/>
      <c r="G2623" s="328"/>
      <c r="M2623" s="328"/>
    </row>
    <row r="2624" spans="5:13" s="243" customFormat="1">
      <c r="E2624" s="328"/>
      <c r="F2624" s="328"/>
      <c r="G2624" s="328"/>
      <c r="M2624" s="328"/>
    </row>
    <row r="2625" spans="5:13" s="243" customFormat="1">
      <c r="E2625" s="328"/>
      <c r="F2625" s="328"/>
      <c r="G2625" s="328"/>
      <c r="M2625" s="328"/>
    </row>
    <row r="2626" spans="5:13" s="243" customFormat="1">
      <c r="E2626" s="328"/>
      <c r="F2626" s="328"/>
      <c r="G2626" s="328"/>
      <c r="M2626" s="328"/>
    </row>
    <row r="2627" spans="5:13" s="243" customFormat="1">
      <c r="E2627" s="328"/>
      <c r="F2627" s="328"/>
      <c r="G2627" s="328"/>
      <c r="M2627" s="328"/>
    </row>
    <row r="2628" spans="5:13" s="243" customFormat="1">
      <c r="E2628" s="328"/>
      <c r="F2628" s="328"/>
      <c r="G2628" s="328"/>
      <c r="M2628" s="328"/>
    </row>
    <row r="2629" spans="5:13" s="243" customFormat="1">
      <c r="E2629" s="328"/>
      <c r="F2629" s="328"/>
      <c r="G2629" s="328"/>
      <c r="M2629" s="328"/>
    </row>
    <row r="2630" spans="5:13" s="243" customFormat="1">
      <c r="E2630" s="328"/>
      <c r="F2630" s="328"/>
      <c r="G2630" s="328"/>
      <c r="M2630" s="328"/>
    </row>
    <row r="2631" spans="5:13" s="243" customFormat="1">
      <c r="E2631" s="328"/>
      <c r="F2631" s="328"/>
      <c r="G2631" s="328"/>
      <c r="M2631" s="328"/>
    </row>
    <row r="2632" spans="5:13" s="243" customFormat="1">
      <c r="E2632" s="328"/>
      <c r="F2632" s="328"/>
      <c r="G2632" s="328"/>
      <c r="M2632" s="328"/>
    </row>
    <row r="2633" spans="5:13" s="243" customFormat="1">
      <c r="E2633" s="328"/>
      <c r="F2633" s="328"/>
      <c r="G2633" s="328"/>
      <c r="M2633" s="328"/>
    </row>
    <row r="2634" spans="5:13" s="243" customFormat="1">
      <c r="E2634" s="328"/>
      <c r="F2634" s="328"/>
      <c r="G2634" s="328"/>
      <c r="M2634" s="328"/>
    </row>
    <row r="2635" spans="5:13" s="243" customFormat="1">
      <c r="E2635" s="328"/>
      <c r="F2635" s="328"/>
      <c r="G2635" s="328"/>
      <c r="M2635" s="328"/>
    </row>
    <row r="2636" spans="5:13" s="243" customFormat="1">
      <c r="E2636" s="328"/>
      <c r="F2636" s="328"/>
      <c r="G2636" s="328"/>
      <c r="M2636" s="328"/>
    </row>
    <row r="2637" spans="5:13" s="243" customFormat="1">
      <c r="E2637" s="328"/>
      <c r="F2637" s="328"/>
      <c r="G2637" s="328"/>
      <c r="M2637" s="328"/>
    </row>
    <row r="2638" spans="5:13" s="243" customFormat="1">
      <c r="E2638" s="328"/>
      <c r="F2638" s="328"/>
      <c r="G2638" s="328"/>
      <c r="M2638" s="328"/>
    </row>
    <row r="2639" spans="5:13" s="243" customFormat="1">
      <c r="E2639" s="328"/>
      <c r="F2639" s="328"/>
      <c r="G2639" s="328"/>
      <c r="M2639" s="328"/>
    </row>
    <row r="2640" spans="5:13" s="243" customFormat="1">
      <c r="E2640" s="328"/>
      <c r="F2640" s="328"/>
      <c r="G2640" s="328"/>
      <c r="M2640" s="328"/>
    </row>
    <row r="2641" spans="5:13" s="243" customFormat="1">
      <c r="E2641" s="328"/>
      <c r="F2641" s="328"/>
      <c r="G2641" s="328"/>
      <c r="M2641" s="328"/>
    </row>
    <row r="2642" spans="5:13" s="243" customFormat="1">
      <c r="E2642" s="328"/>
      <c r="F2642" s="328"/>
      <c r="G2642" s="328"/>
      <c r="M2642" s="328"/>
    </row>
    <row r="2643" spans="5:13" s="243" customFormat="1">
      <c r="E2643" s="328"/>
      <c r="F2643" s="328"/>
      <c r="G2643" s="328"/>
      <c r="M2643" s="328"/>
    </row>
    <row r="2644" spans="5:13" s="243" customFormat="1">
      <c r="E2644" s="328"/>
      <c r="F2644" s="328"/>
      <c r="G2644" s="328"/>
      <c r="M2644" s="328"/>
    </row>
    <row r="2645" spans="5:13" s="243" customFormat="1">
      <c r="E2645" s="328"/>
      <c r="F2645" s="328"/>
      <c r="G2645" s="328"/>
      <c r="M2645" s="328"/>
    </row>
    <row r="2646" spans="5:13" s="243" customFormat="1">
      <c r="E2646" s="328"/>
      <c r="F2646" s="328"/>
      <c r="G2646" s="328"/>
      <c r="M2646" s="328"/>
    </row>
    <row r="2647" spans="5:13" s="243" customFormat="1">
      <c r="E2647" s="328"/>
      <c r="F2647" s="328"/>
      <c r="G2647" s="328"/>
      <c r="M2647" s="328"/>
    </row>
    <row r="2648" spans="5:13" s="243" customFormat="1">
      <c r="E2648" s="328"/>
      <c r="F2648" s="328"/>
      <c r="G2648" s="328"/>
      <c r="M2648" s="328"/>
    </row>
    <row r="2649" spans="5:13" s="243" customFormat="1">
      <c r="E2649" s="328"/>
      <c r="F2649" s="328"/>
      <c r="G2649" s="328"/>
      <c r="M2649" s="328"/>
    </row>
    <row r="2650" spans="5:13" s="243" customFormat="1">
      <c r="E2650" s="328"/>
      <c r="F2650" s="328"/>
      <c r="G2650" s="328"/>
      <c r="M2650" s="328"/>
    </row>
    <row r="2651" spans="5:13" s="243" customFormat="1">
      <c r="E2651" s="328"/>
      <c r="F2651" s="328"/>
      <c r="G2651" s="328"/>
      <c r="M2651" s="328"/>
    </row>
    <row r="2652" spans="5:13" s="243" customFormat="1">
      <c r="E2652" s="328"/>
      <c r="F2652" s="328"/>
      <c r="G2652" s="328"/>
      <c r="M2652" s="328"/>
    </row>
    <row r="2653" spans="5:13" s="243" customFormat="1">
      <c r="E2653" s="328"/>
      <c r="F2653" s="328"/>
      <c r="G2653" s="328"/>
      <c r="M2653" s="328"/>
    </row>
    <row r="2654" spans="5:13" s="243" customFormat="1">
      <c r="E2654" s="328"/>
      <c r="F2654" s="328"/>
      <c r="G2654" s="328"/>
      <c r="M2654" s="328"/>
    </row>
    <row r="2655" spans="5:13" s="243" customFormat="1">
      <c r="E2655" s="328"/>
      <c r="F2655" s="328"/>
      <c r="G2655" s="328"/>
      <c r="M2655" s="328"/>
    </row>
    <row r="2656" spans="5:13" s="243" customFormat="1">
      <c r="E2656" s="328"/>
      <c r="F2656" s="328"/>
      <c r="G2656" s="328"/>
      <c r="M2656" s="328"/>
    </row>
    <row r="2657" spans="5:13" s="243" customFormat="1">
      <c r="E2657" s="328"/>
      <c r="F2657" s="328"/>
      <c r="G2657" s="328"/>
      <c r="M2657" s="328"/>
    </row>
    <row r="2658" spans="5:13" s="243" customFormat="1">
      <c r="E2658" s="328"/>
      <c r="F2658" s="328"/>
      <c r="G2658" s="328"/>
      <c r="M2658" s="328"/>
    </row>
    <row r="2659" spans="5:13" s="243" customFormat="1">
      <c r="E2659" s="328"/>
      <c r="F2659" s="328"/>
      <c r="G2659" s="328"/>
      <c r="M2659" s="328"/>
    </row>
    <row r="2660" spans="5:13" s="243" customFormat="1">
      <c r="E2660" s="328"/>
      <c r="F2660" s="328"/>
      <c r="G2660" s="328"/>
      <c r="M2660" s="328"/>
    </row>
    <row r="2661" spans="5:13" s="243" customFormat="1">
      <c r="E2661" s="328"/>
      <c r="F2661" s="328"/>
      <c r="G2661" s="328"/>
      <c r="M2661" s="328"/>
    </row>
    <row r="2662" spans="5:13" s="243" customFormat="1">
      <c r="E2662" s="328"/>
      <c r="F2662" s="328"/>
      <c r="G2662" s="328"/>
      <c r="M2662" s="328"/>
    </row>
    <row r="2663" spans="5:13" s="243" customFormat="1">
      <c r="E2663" s="328"/>
      <c r="F2663" s="328"/>
      <c r="G2663" s="328"/>
      <c r="M2663" s="328"/>
    </row>
    <row r="2664" spans="5:13" s="243" customFormat="1">
      <c r="E2664" s="328"/>
      <c r="F2664" s="328"/>
      <c r="G2664" s="328"/>
      <c r="M2664" s="328"/>
    </row>
    <row r="2665" spans="5:13" s="243" customFormat="1">
      <c r="E2665" s="328"/>
      <c r="F2665" s="328"/>
      <c r="G2665" s="328"/>
      <c r="M2665" s="328"/>
    </row>
    <row r="2666" spans="5:13" s="243" customFormat="1">
      <c r="E2666" s="328"/>
      <c r="F2666" s="328"/>
      <c r="G2666" s="328"/>
      <c r="M2666" s="328"/>
    </row>
    <row r="2667" spans="5:13" s="243" customFormat="1">
      <c r="E2667" s="328"/>
      <c r="F2667" s="328"/>
      <c r="G2667" s="328"/>
      <c r="M2667" s="328"/>
    </row>
    <row r="2668" spans="5:13" s="243" customFormat="1">
      <c r="E2668" s="328"/>
      <c r="F2668" s="328"/>
      <c r="G2668" s="328"/>
      <c r="M2668" s="328"/>
    </row>
    <row r="2669" spans="5:13" s="243" customFormat="1">
      <c r="E2669" s="328"/>
      <c r="F2669" s="328"/>
      <c r="G2669" s="328"/>
      <c r="M2669" s="328"/>
    </row>
    <row r="2670" spans="5:13" s="243" customFormat="1">
      <c r="E2670" s="328"/>
      <c r="F2670" s="328"/>
      <c r="G2670" s="328"/>
      <c r="M2670" s="328"/>
    </row>
    <row r="2671" spans="5:13" s="243" customFormat="1">
      <c r="E2671" s="328"/>
      <c r="F2671" s="328"/>
      <c r="G2671" s="328"/>
      <c r="M2671" s="328"/>
    </row>
    <row r="2672" spans="5:13" s="243" customFormat="1">
      <c r="E2672" s="328"/>
      <c r="F2672" s="328"/>
      <c r="G2672" s="328"/>
      <c r="M2672" s="328"/>
    </row>
    <row r="2673" spans="5:13" s="243" customFormat="1">
      <c r="E2673" s="328"/>
      <c r="F2673" s="328"/>
      <c r="G2673" s="328"/>
      <c r="M2673" s="328"/>
    </row>
    <row r="2674" spans="5:13" s="243" customFormat="1">
      <c r="E2674" s="328"/>
      <c r="F2674" s="328"/>
      <c r="G2674" s="328"/>
      <c r="M2674" s="328"/>
    </row>
    <row r="2675" spans="5:13" s="243" customFormat="1">
      <c r="E2675" s="328"/>
      <c r="F2675" s="328"/>
      <c r="G2675" s="328"/>
      <c r="M2675" s="328"/>
    </row>
    <row r="2676" spans="5:13" s="243" customFormat="1">
      <c r="E2676" s="328"/>
      <c r="F2676" s="328"/>
      <c r="G2676" s="328"/>
      <c r="M2676" s="328"/>
    </row>
    <row r="2677" spans="5:13" s="243" customFormat="1">
      <c r="E2677" s="328"/>
      <c r="F2677" s="328"/>
      <c r="G2677" s="328"/>
      <c r="M2677" s="328"/>
    </row>
    <row r="2678" spans="5:13" s="243" customFormat="1">
      <c r="E2678" s="328"/>
      <c r="F2678" s="328"/>
      <c r="G2678" s="328"/>
      <c r="M2678" s="328"/>
    </row>
    <row r="2679" spans="5:13" s="243" customFormat="1">
      <c r="E2679" s="328"/>
      <c r="F2679" s="328"/>
      <c r="G2679" s="328"/>
      <c r="M2679" s="328"/>
    </row>
    <row r="2680" spans="5:13" s="243" customFormat="1">
      <c r="E2680" s="328"/>
      <c r="F2680" s="328"/>
      <c r="G2680" s="328"/>
      <c r="M2680" s="328"/>
    </row>
    <row r="2681" spans="5:13" s="243" customFormat="1">
      <c r="E2681" s="328"/>
      <c r="F2681" s="328"/>
      <c r="G2681" s="328"/>
      <c r="M2681" s="328"/>
    </row>
    <row r="2682" spans="5:13" s="243" customFormat="1">
      <c r="E2682" s="328"/>
      <c r="F2682" s="328"/>
      <c r="G2682" s="328"/>
      <c r="M2682" s="328"/>
    </row>
    <row r="2683" spans="5:13" s="243" customFormat="1">
      <c r="E2683" s="328"/>
      <c r="F2683" s="328"/>
      <c r="G2683" s="328"/>
      <c r="M2683" s="328"/>
    </row>
    <row r="2684" spans="5:13" s="243" customFormat="1">
      <c r="E2684" s="328"/>
      <c r="F2684" s="328"/>
      <c r="G2684" s="328"/>
      <c r="M2684" s="328"/>
    </row>
    <row r="2685" spans="5:13" s="243" customFormat="1">
      <c r="E2685" s="328"/>
      <c r="F2685" s="328"/>
      <c r="G2685" s="328"/>
      <c r="M2685" s="328"/>
    </row>
    <row r="2686" spans="5:13" s="243" customFormat="1">
      <c r="E2686" s="328"/>
      <c r="F2686" s="328"/>
      <c r="G2686" s="328"/>
      <c r="M2686" s="328"/>
    </row>
    <row r="2687" spans="5:13" s="243" customFormat="1">
      <c r="E2687" s="328"/>
      <c r="F2687" s="328"/>
      <c r="G2687" s="328"/>
      <c r="M2687" s="328"/>
    </row>
    <row r="2688" spans="5:13" s="243" customFormat="1">
      <c r="E2688" s="328"/>
      <c r="F2688" s="328"/>
      <c r="G2688" s="328"/>
      <c r="M2688" s="328"/>
    </row>
    <row r="2689" spans="5:13" s="243" customFormat="1">
      <c r="E2689" s="328"/>
      <c r="F2689" s="328"/>
      <c r="G2689" s="328"/>
      <c r="M2689" s="328"/>
    </row>
    <row r="2690" spans="5:13" s="243" customFormat="1">
      <c r="E2690" s="328"/>
      <c r="F2690" s="328"/>
      <c r="G2690" s="328"/>
      <c r="M2690" s="328"/>
    </row>
    <row r="2691" spans="5:13" s="243" customFormat="1">
      <c r="E2691" s="328"/>
      <c r="F2691" s="328"/>
      <c r="G2691" s="328"/>
      <c r="M2691" s="328"/>
    </row>
    <row r="2692" spans="5:13" s="243" customFormat="1">
      <c r="E2692" s="328"/>
      <c r="F2692" s="328"/>
      <c r="G2692" s="328"/>
      <c r="M2692" s="328"/>
    </row>
    <row r="2693" spans="5:13" s="243" customFormat="1">
      <c r="E2693" s="328"/>
      <c r="F2693" s="328"/>
      <c r="G2693" s="328"/>
      <c r="M2693" s="328"/>
    </row>
    <row r="2694" spans="5:13" s="243" customFormat="1">
      <c r="E2694" s="328"/>
      <c r="F2694" s="328"/>
      <c r="G2694" s="328"/>
      <c r="M2694" s="328"/>
    </row>
    <row r="2695" spans="5:13" s="243" customFormat="1">
      <c r="E2695" s="328"/>
      <c r="F2695" s="328"/>
      <c r="G2695" s="328"/>
      <c r="M2695" s="328"/>
    </row>
    <row r="2696" spans="5:13" s="243" customFormat="1">
      <c r="E2696" s="328"/>
      <c r="F2696" s="328"/>
      <c r="G2696" s="328"/>
      <c r="M2696" s="328"/>
    </row>
    <row r="2697" spans="5:13" s="243" customFormat="1">
      <c r="E2697" s="328"/>
      <c r="F2697" s="328"/>
      <c r="G2697" s="328"/>
      <c r="M2697" s="328"/>
    </row>
    <row r="2698" spans="5:13" s="243" customFormat="1">
      <c r="E2698" s="328"/>
      <c r="F2698" s="328"/>
      <c r="G2698" s="328"/>
      <c r="M2698" s="328"/>
    </row>
    <row r="2699" spans="5:13" s="243" customFormat="1">
      <c r="E2699" s="328"/>
      <c r="F2699" s="328"/>
      <c r="G2699" s="328"/>
      <c r="M2699" s="328"/>
    </row>
    <row r="2700" spans="5:13" s="243" customFormat="1">
      <c r="E2700" s="328"/>
      <c r="F2700" s="328"/>
      <c r="G2700" s="328"/>
      <c r="M2700" s="328"/>
    </row>
    <row r="2701" spans="5:13" s="243" customFormat="1">
      <c r="E2701" s="328"/>
      <c r="F2701" s="328"/>
      <c r="G2701" s="328"/>
      <c r="M2701" s="328"/>
    </row>
    <row r="2702" spans="5:13" s="243" customFormat="1">
      <c r="E2702" s="328"/>
      <c r="F2702" s="328"/>
      <c r="G2702" s="328"/>
      <c r="M2702" s="328"/>
    </row>
    <row r="2703" spans="5:13" s="243" customFormat="1">
      <c r="E2703" s="328"/>
      <c r="F2703" s="328"/>
      <c r="G2703" s="328"/>
      <c r="M2703" s="328"/>
    </row>
    <row r="2704" spans="5:13" s="243" customFormat="1">
      <c r="E2704" s="328"/>
      <c r="F2704" s="328"/>
      <c r="G2704" s="328"/>
      <c r="M2704" s="328"/>
    </row>
    <row r="2705" spans="5:13" s="243" customFormat="1">
      <c r="E2705" s="328"/>
      <c r="F2705" s="328"/>
      <c r="G2705" s="328"/>
      <c r="M2705" s="328"/>
    </row>
    <row r="2706" spans="5:13" s="243" customFormat="1">
      <c r="E2706" s="328"/>
      <c r="F2706" s="328"/>
      <c r="G2706" s="328"/>
      <c r="M2706" s="328"/>
    </row>
    <row r="2707" spans="5:13" s="243" customFormat="1">
      <c r="E2707" s="328"/>
      <c r="F2707" s="328"/>
      <c r="G2707" s="328"/>
      <c r="M2707" s="328"/>
    </row>
    <row r="2708" spans="5:13" s="243" customFormat="1">
      <c r="E2708" s="328"/>
      <c r="F2708" s="328"/>
      <c r="G2708" s="328"/>
      <c r="M2708" s="328"/>
    </row>
    <row r="2709" spans="5:13" s="243" customFormat="1">
      <c r="E2709" s="328"/>
      <c r="F2709" s="328"/>
      <c r="G2709" s="328"/>
      <c r="M2709" s="328"/>
    </row>
    <row r="2710" spans="5:13" s="243" customFormat="1">
      <c r="E2710" s="328"/>
      <c r="F2710" s="328"/>
      <c r="G2710" s="328"/>
      <c r="M2710" s="328"/>
    </row>
    <row r="2711" spans="5:13" s="243" customFormat="1">
      <c r="E2711" s="328"/>
      <c r="F2711" s="328"/>
      <c r="G2711" s="328"/>
      <c r="M2711" s="328"/>
    </row>
    <row r="2712" spans="5:13" s="243" customFormat="1">
      <c r="E2712" s="328"/>
      <c r="F2712" s="328"/>
      <c r="G2712" s="328"/>
      <c r="M2712" s="328"/>
    </row>
    <row r="2713" spans="5:13" s="243" customFormat="1">
      <c r="E2713" s="328"/>
      <c r="F2713" s="328"/>
      <c r="G2713" s="328"/>
      <c r="M2713" s="328"/>
    </row>
    <row r="2714" spans="5:13" s="243" customFormat="1">
      <c r="E2714" s="328"/>
      <c r="F2714" s="328"/>
      <c r="G2714" s="328"/>
      <c r="M2714" s="328"/>
    </row>
    <row r="2715" spans="5:13" s="243" customFormat="1">
      <c r="E2715" s="328"/>
      <c r="F2715" s="328"/>
      <c r="G2715" s="328"/>
      <c r="M2715" s="328"/>
    </row>
    <row r="2716" spans="5:13" s="243" customFormat="1">
      <c r="E2716" s="328"/>
      <c r="F2716" s="328"/>
      <c r="G2716" s="328"/>
      <c r="M2716" s="328"/>
    </row>
    <row r="2717" spans="5:13" s="243" customFormat="1">
      <c r="E2717" s="328"/>
      <c r="F2717" s="328"/>
      <c r="G2717" s="328"/>
      <c r="M2717" s="328"/>
    </row>
    <row r="2718" spans="5:13" s="243" customFormat="1">
      <c r="E2718" s="328"/>
      <c r="F2718" s="328"/>
      <c r="G2718" s="328"/>
      <c r="M2718" s="328"/>
    </row>
    <row r="2719" spans="5:13" s="243" customFormat="1">
      <c r="E2719" s="328"/>
      <c r="F2719" s="328"/>
      <c r="G2719" s="328"/>
      <c r="M2719" s="328"/>
    </row>
    <row r="2720" spans="5:13" s="243" customFormat="1">
      <c r="E2720" s="328"/>
      <c r="F2720" s="328"/>
      <c r="G2720" s="328"/>
      <c r="M2720" s="328"/>
    </row>
    <row r="2721" spans="5:13" s="243" customFormat="1">
      <c r="E2721" s="328"/>
      <c r="F2721" s="328"/>
      <c r="G2721" s="328"/>
      <c r="M2721" s="328"/>
    </row>
    <row r="2722" spans="5:13" s="243" customFormat="1">
      <c r="E2722" s="328"/>
      <c r="F2722" s="328"/>
      <c r="G2722" s="328"/>
      <c r="M2722" s="328"/>
    </row>
    <row r="2723" spans="5:13" s="243" customFormat="1">
      <c r="E2723" s="328"/>
      <c r="F2723" s="328"/>
      <c r="G2723" s="328"/>
      <c r="M2723" s="328"/>
    </row>
    <row r="2724" spans="5:13" s="243" customFormat="1">
      <c r="E2724" s="328"/>
      <c r="F2724" s="328"/>
      <c r="G2724" s="328"/>
      <c r="M2724" s="328"/>
    </row>
    <row r="2725" spans="5:13" s="243" customFormat="1">
      <c r="E2725" s="328"/>
      <c r="F2725" s="328"/>
      <c r="G2725" s="328"/>
      <c r="M2725" s="328"/>
    </row>
    <row r="2726" spans="5:13" s="243" customFormat="1">
      <c r="E2726" s="328"/>
      <c r="F2726" s="328"/>
      <c r="G2726" s="328"/>
      <c r="M2726" s="328"/>
    </row>
    <row r="2727" spans="5:13" s="243" customFormat="1">
      <c r="E2727" s="328"/>
      <c r="F2727" s="328"/>
      <c r="G2727" s="328"/>
      <c r="M2727" s="328"/>
    </row>
    <row r="2728" spans="5:13" s="243" customFormat="1">
      <c r="E2728" s="328"/>
      <c r="F2728" s="328"/>
      <c r="G2728" s="328"/>
      <c r="M2728" s="328"/>
    </row>
    <row r="2729" spans="5:13" s="243" customFormat="1">
      <c r="E2729" s="328"/>
      <c r="F2729" s="328"/>
      <c r="G2729" s="328"/>
      <c r="M2729" s="328"/>
    </row>
    <row r="2730" spans="5:13" s="243" customFormat="1">
      <c r="E2730" s="328"/>
      <c r="F2730" s="328"/>
      <c r="G2730" s="328"/>
      <c r="M2730" s="328"/>
    </row>
    <row r="2731" spans="5:13" s="243" customFormat="1">
      <c r="E2731" s="328"/>
      <c r="F2731" s="328"/>
      <c r="G2731" s="328"/>
      <c r="M2731" s="328"/>
    </row>
    <row r="2732" spans="5:13" s="243" customFormat="1">
      <c r="E2732" s="328"/>
      <c r="F2732" s="328"/>
      <c r="G2732" s="328"/>
      <c r="M2732" s="328"/>
    </row>
    <row r="2733" spans="5:13" s="243" customFormat="1">
      <c r="E2733" s="328"/>
      <c r="F2733" s="328"/>
      <c r="G2733" s="328"/>
      <c r="M2733" s="328"/>
    </row>
    <row r="2734" spans="5:13" s="243" customFormat="1">
      <c r="E2734" s="328"/>
      <c r="F2734" s="328"/>
      <c r="G2734" s="328"/>
      <c r="M2734" s="328"/>
    </row>
    <row r="2735" spans="5:13" s="243" customFormat="1">
      <c r="E2735" s="328"/>
      <c r="F2735" s="328"/>
      <c r="G2735" s="328"/>
      <c r="M2735" s="328"/>
    </row>
    <row r="2736" spans="5:13" s="243" customFormat="1">
      <c r="E2736" s="328"/>
      <c r="F2736" s="328"/>
      <c r="G2736" s="328"/>
      <c r="M2736" s="328"/>
    </row>
    <row r="2737" spans="5:13" s="243" customFormat="1">
      <c r="E2737" s="328"/>
      <c r="F2737" s="328"/>
      <c r="G2737" s="328"/>
      <c r="M2737" s="328"/>
    </row>
    <row r="2738" spans="5:13" s="243" customFormat="1">
      <c r="E2738" s="328"/>
      <c r="F2738" s="328"/>
      <c r="G2738" s="328"/>
      <c r="M2738" s="328"/>
    </row>
    <row r="2739" spans="5:13" s="243" customFormat="1">
      <c r="E2739" s="328"/>
      <c r="F2739" s="328"/>
      <c r="G2739" s="328"/>
      <c r="M2739" s="328"/>
    </row>
    <row r="2740" spans="5:13" s="243" customFormat="1">
      <c r="E2740" s="328"/>
      <c r="F2740" s="328"/>
      <c r="G2740" s="328"/>
      <c r="M2740" s="328"/>
    </row>
    <row r="2741" spans="5:13" s="243" customFormat="1">
      <c r="E2741" s="328"/>
      <c r="F2741" s="328"/>
      <c r="G2741" s="328"/>
      <c r="M2741" s="328"/>
    </row>
    <row r="2742" spans="5:13" s="243" customFormat="1">
      <c r="E2742" s="328"/>
      <c r="F2742" s="328"/>
      <c r="G2742" s="328"/>
      <c r="M2742" s="328"/>
    </row>
    <row r="2743" spans="5:13" s="243" customFormat="1">
      <c r="E2743" s="328"/>
      <c r="F2743" s="328"/>
      <c r="G2743" s="328"/>
      <c r="M2743" s="328"/>
    </row>
    <row r="2744" spans="5:13" s="243" customFormat="1">
      <c r="E2744" s="328"/>
      <c r="F2744" s="328"/>
      <c r="G2744" s="328"/>
      <c r="M2744" s="328"/>
    </row>
    <row r="2745" spans="5:13" s="243" customFormat="1">
      <c r="E2745" s="328"/>
      <c r="F2745" s="328"/>
      <c r="G2745" s="328"/>
      <c r="M2745" s="328"/>
    </row>
    <row r="2746" spans="5:13" s="243" customFormat="1">
      <c r="E2746" s="328"/>
      <c r="F2746" s="328"/>
      <c r="G2746" s="328"/>
      <c r="M2746" s="328"/>
    </row>
    <row r="2747" spans="5:13" s="243" customFormat="1">
      <c r="E2747" s="328"/>
      <c r="F2747" s="328"/>
      <c r="G2747" s="328"/>
      <c r="M2747" s="328"/>
    </row>
    <row r="2748" spans="5:13" s="243" customFormat="1">
      <c r="E2748" s="328"/>
      <c r="F2748" s="328"/>
      <c r="G2748" s="328"/>
      <c r="M2748" s="328"/>
    </row>
    <row r="2749" spans="5:13" s="243" customFormat="1">
      <c r="E2749" s="328"/>
      <c r="F2749" s="328"/>
      <c r="G2749" s="328"/>
      <c r="M2749" s="328"/>
    </row>
    <row r="2750" spans="5:13" s="243" customFormat="1">
      <c r="E2750" s="328"/>
      <c r="F2750" s="328"/>
      <c r="G2750" s="328"/>
      <c r="M2750" s="328"/>
    </row>
    <row r="2751" spans="5:13" s="243" customFormat="1">
      <c r="E2751" s="328"/>
      <c r="F2751" s="328"/>
      <c r="G2751" s="328"/>
      <c r="M2751" s="328"/>
    </row>
    <row r="2752" spans="5:13" s="243" customFormat="1">
      <c r="E2752" s="328"/>
      <c r="F2752" s="328"/>
      <c r="G2752" s="328"/>
      <c r="M2752" s="328"/>
    </row>
    <row r="2753" spans="5:13" s="243" customFormat="1">
      <c r="E2753" s="328"/>
      <c r="F2753" s="328"/>
      <c r="G2753" s="328"/>
      <c r="M2753" s="328"/>
    </row>
    <row r="2754" spans="5:13" s="243" customFormat="1">
      <c r="E2754" s="328"/>
      <c r="F2754" s="328"/>
      <c r="G2754" s="328"/>
      <c r="M2754" s="328"/>
    </row>
    <row r="2755" spans="5:13" s="243" customFormat="1">
      <c r="E2755" s="328"/>
      <c r="F2755" s="328"/>
      <c r="G2755" s="328"/>
      <c r="M2755" s="328"/>
    </row>
    <row r="2756" spans="5:13" s="243" customFormat="1">
      <c r="E2756" s="328"/>
      <c r="F2756" s="328"/>
      <c r="G2756" s="328"/>
      <c r="M2756" s="328"/>
    </row>
    <row r="2757" spans="5:13" s="243" customFormat="1">
      <c r="E2757" s="328"/>
      <c r="F2757" s="328"/>
      <c r="G2757" s="328"/>
      <c r="M2757" s="328"/>
    </row>
    <row r="2758" spans="5:13" s="243" customFormat="1">
      <c r="E2758" s="328"/>
      <c r="F2758" s="328"/>
      <c r="G2758" s="328"/>
      <c r="M2758" s="328"/>
    </row>
    <row r="2759" spans="5:13" s="243" customFormat="1">
      <c r="E2759" s="328"/>
      <c r="F2759" s="328"/>
      <c r="G2759" s="328"/>
      <c r="M2759" s="328"/>
    </row>
    <row r="2760" spans="5:13" s="243" customFormat="1">
      <c r="E2760" s="328"/>
      <c r="F2760" s="328"/>
      <c r="G2760" s="328"/>
      <c r="M2760" s="328"/>
    </row>
    <row r="2761" spans="5:13" s="243" customFormat="1">
      <c r="E2761" s="328"/>
      <c r="F2761" s="328"/>
      <c r="G2761" s="328"/>
      <c r="M2761" s="328"/>
    </row>
    <row r="2762" spans="5:13" s="243" customFormat="1">
      <c r="E2762" s="328"/>
      <c r="F2762" s="328"/>
      <c r="G2762" s="328"/>
      <c r="M2762" s="328"/>
    </row>
    <row r="2763" spans="5:13" s="243" customFormat="1">
      <c r="E2763" s="328"/>
      <c r="F2763" s="328"/>
      <c r="G2763" s="328"/>
      <c r="M2763" s="328"/>
    </row>
    <row r="2764" spans="5:13" s="243" customFormat="1">
      <c r="E2764" s="328"/>
      <c r="F2764" s="328"/>
      <c r="G2764" s="328"/>
      <c r="M2764" s="328"/>
    </row>
    <row r="2765" spans="5:13" s="243" customFormat="1">
      <c r="E2765" s="328"/>
      <c r="F2765" s="328"/>
      <c r="G2765" s="328"/>
      <c r="M2765" s="328"/>
    </row>
    <row r="2766" spans="5:13" s="243" customFormat="1">
      <c r="E2766" s="328"/>
      <c r="F2766" s="328"/>
      <c r="G2766" s="328"/>
      <c r="M2766" s="328"/>
    </row>
    <row r="2767" spans="5:13" s="243" customFormat="1">
      <c r="E2767" s="328"/>
      <c r="F2767" s="328"/>
      <c r="G2767" s="328"/>
      <c r="M2767" s="328"/>
    </row>
    <row r="2768" spans="5:13" s="243" customFormat="1">
      <c r="E2768" s="328"/>
      <c r="F2768" s="328"/>
      <c r="G2768" s="328"/>
      <c r="M2768" s="328"/>
    </row>
    <row r="2769" spans="5:13" s="243" customFormat="1">
      <c r="E2769" s="328"/>
      <c r="F2769" s="328"/>
      <c r="G2769" s="328"/>
      <c r="M2769" s="328"/>
    </row>
    <row r="2770" spans="5:13" s="243" customFormat="1">
      <c r="E2770" s="328"/>
      <c r="F2770" s="328"/>
      <c r="G2770" s="328"/>
      <c r="M2770" s="328"/>
    </row>
    <row r="2771" spans="5:13" s="243" customFormat="1">
      <c r="E2771" s="328"/>
      <c r="F2771" s="328"/>
      <c r="G2771" s="328"/>
      <c r="M2771" s="328"/>
    </row>
    <row r="2772" spans="5:13" s="243" customFormat="1">
      <c r="E2772" s="328"/>
      <c r="F2772" s="328"/>
      <c r="G2772" s="328"/>
      <c r="M2772" s="328"/>
    </row>
    <row r="2773" spans="5:13" s="243" customFormat="1">
      <c r="E2773" s="328"/>
      <c r="F2773" s="328"/>
      <c r="G2773" s="328"/>
      <c r="M2773" s="328"/>
    </row>
    <row r="2774" spans="5:13" s="243" customFormat="1">
      <c r="E2774" s="328"/>
      <c r="F2774" s="328"/>
      <c r="G2774" s="328"/>
      <c r="M2774" s="328"/>
    </row>
    <row r="2775" spans="5:13" s="243" customFormat="1">
      <c r="E2775" s="328"/>
      <c r="F2775" s="328"/>
      <c r="G2775" s="328"/>
      <c r="M2775" s="328"/>
    </row>
    <row r="2776" spans="5:13" s="243" customFormat="1">
      <c r="E2776" s="328"/>
      <c r="F2776" s="328"/>
      <c r="G2776" s="328"/>
      <c r="M2776" s="328"/>
    </row>
    <row r="2777" spans="5:13" s="243" customFormat="1">
      <c r="E2777" s="328"/>
      <c r="F2777" s="328"/>
      <c r="G2777" s="328"/>
      <c r="M2777" s="328"/>
    </row>
    <row r="2778" spans="5:13" s="243" customFormat="1">
      <c r="E2778" s="328"/>
      <c r="F2778" s="328"/>
      <c r="G2778" s="328"/>
      <c r="M2778" s="328"/>
    </row>
    <row r="2779" spans="5:13" s="243" customFormat="1">
      <c r="E2779" s="328"/>
      <c r="F2779" s="328"/>
      <c r="G2779" s="328"/>
      <c r="M2779" s="328"/>
    </row>
    <row r="2780" spans="5:13" s="243" customFormat="1">
      <c r="E2780" s="328"/>
      <c r="F2780" s="328"/>
      <c r="G2780" s="328"/>
      <c r="M2780" s="328"/>
    </row>
    <row r="2781" spans="5:13" s="243" customFormat="1">
      <c r="E2781" s="328"/>
      <c r="F2781" s="328"/>
      <c r="G2781" s="328"/>
      <c r="M2781" s="328"/>
    </row>
    <row r="2782" spans="5:13" s="243" customFormat="1">
      <c r="E2782" s="328"/>
      <c r="F2782" s="328"/>
      <c r="G2782" s="328"/>
      <c r="M2782" s="328"/>
    </row>
    <row r="2783" spans="5:13" s="243" customFormat="1">
      <c r="E2783" s="328"/>
      <c r="F2783" s="328"/>
      <c r="G2783" s="328"/>
      <c r="M2783" s="328"/>
    </row>
    <row r="2784" spans="5:13" s="243" customFormat="1">
      <c r="E2784" s="328"/>
      <c r="F2784" s="328"/>
      <c r="G2784" s="328"/>
      <c r="M2784" s="328"/>
    </row>
    <row r="2785" spans="5:13" s="243" customFormat="1">
      <c r="E2785" s="328"/>
      <c r="F2785" s="328"/>
      <c r="G2785" s="328"/>
      <c r="M2785" s="328"/>
    </row>
    <row r="2786" spans="5:13" s="243" customFormat="1">
      <c r="E2786" s="328"/>
      <c r="F2786" s="328"/>
      <c r="G2786" s="328"/>
      <c r="M2786" s="328"/>
    </row>
    <row r="2787" spans="5:13" s="243" customFormat="1">
      <c r="E2787" s="328"/>
      <c r="F2787" s="328"/>
      <c r="G2787" s="328"/>
      <c r="M2787" s="328"/>
    </row>
    <row r="2788" spans="5:13" s="243" customFormat="1">
      <c r="E2788" s="328"/>
      <c r="F2788" s="328"/>
      <c r="G2788" s="328"/>
      <c r="M2788" s="328"/>
    </row>
    <row r="2789" spans="5:13" s="243" customFormat="1">
      <c r="E2789" s="328"/>
      <c r="F2789" s="328"/>
      <c r="G2789" s="328"/>
      <c r="M2789" s="328"/>
    </row>
    <row r="2790" spans="5:13" s="243" customFormat="1">
      <c r="E2790" s="328"/>
      <c r="F2790" s="328"/>
      <c r="G2790" s="328"/>
      <c r="M2790" s="328"/>
    </row>
    <row r="2791" spans="5:13" s="243" customFormat="1">
      <c r="E2791" s="328"/>
      <c r="F2791" s="328"/>
      <c r="G2791" s="328"/>
      <c r="M2791" s="328"/>
    </row>
    <row r="2792" spans="5:13" s="243" customFormat="1">
      <c r="E2792" s="328"/>
      <c r="F2792" s="328"/>
      <c r="G2792" s="328"/>
      <c r="M2792" s="328"/>
    </row>
    <row r="2793" spans="5:13" s="243" customFormat="1">
      <c r="E2793" s="328"/>
      <c r="F2793" s="328"/>
      <c r="G2793" s="328"/>
      <c r="M2793" s="328"/>
    </row>
    <row r="2794" spans="5:13" s="243" customFormat="1">
      <c r="E2794" s="328"/>
      <c r="F2794" s="328"/>
      <c r="G2794" s="328"/>
      <c r="M2794" s="328"/>
    </row>
    <row r="2795" spans="5:13" s="243" customFormat="1">
      <c r="E2795" s="328"/>
      <c r="F2795" s="328"/>
      <c r="G2795" s="328"/>
      <c r="M2795" s="328"/>
    </row>
    <row r="2796" spans="5:13" s="243" customFormat="1">
      <c r="E2796" s="328"/>
      <c r="F2796" s="328"/>
      <c r="G2796" s="328"/>
      <c r="M2796" s="328"/>
    </row>
    <row r="2797" spans="5:13" s="243" customFormat="1">
      <c r="E2797" s="328"/>
      <c r="F2797" s="328"/>
      <c r="G2797" s="328"/>
      <c r="M2797" s="328"/>
    </row>
    <row r="2798" spans="5:13" s="243" customFormat="1">
      <c r="E2798" s="328"/>
      <c r="F2798" s="328"/>
      <c r="G2798" s="328"/>
      <c r="M2798" s="328"/>
    </row>
    <row r="2799" spans="5:13" s="243" customFormat="1">
      <c r="E2799" s="328"/>
      <c r="F2799" s="328"/>
      <c r="G2799" s="328"/>
      <c r="M2799" s="328"/>
    </row>
    <row r="2800" spans="5:13" s="243" customFormat="1">
      <c r="E2800" s="328"/>
      <c r="F2800" s="328"/>
      <c r="G2800" s="328"/>
      <c r="M2800" s="328"/>
    </row>
    <row r="2801" spans="5:13" s="243" customFormat="1">
      <c r="E2801" s="328"/>
      <c r="F2801" s="328"/>
      <c r="G2801" s="328"/>
      <c r="M2801" s="328"/>
    </row>
    <row r="2802" spans="5:13" s="243" customFormat="1">
      <c r="E2802" s="328"/>
      <c r="F2802" s="328"/>
      <c r="G2802" s="328"/>
      <c r="M2802" s="328"/>
    </row>
    <row r="2803" spans="5:13" s="243" customFormat="1">
      <c r="E2803" s="328"/>
      <c r="F2803" s="328"/>
      <c r="G2803" s="328"/>
      <c r="M2803" s="328"/>
    </row>
    <row r="2804" spans="5:13" s="243" customFormat="1">
      <c r="E2804" s="328"/>
      <c r="F2804" s="328"/>
      <c r="G2804" s="328"/>
      <c r="M2804" s="328"/>
    </row>
    <row r="2805" spans="5:13" s="243" customFormat="1">
      <c r="E2805" s="328"/>
      <c r="F2805" s="328"/>
      <c r="G2805" s="328"/>
      <c r="M2805" s="328"/>
    </row>
    <row r="2806" spans="5:13" s="243" customFormat="1">
      <c r="E2806" s="328"/>
      <c r="F2806" s="328"/>
      <c r="G2806" s="328"/>
      <c r="M2806" s="328"/>
    </row>
    <row r="2807" spans="5:13" s="243" customFormat="1">
      <c r="E2807" s="328"/>
      <c r="F2807" s="328"/>
      <c r="G2807" s="328"/>
      <c r="M2807" s="328"/>
    </row>
    <row r="2808" spans="5:13" s="243" customFormat="1">
      <c r="E2808" s="328"/>
      <c r="F2808" s="328"/>
      <c r="G2808" s="328"/>
      <c r="M2808" s="328"/>
    </row>
    <row r="2809" spans="5:13" s="243" customFormat="1">
      <c r="E2809" s="328"/>
      <c r="F2809" s="328"/>
      <c r="G2809" s="328"/>
      <c r="M2809" s="328"/>
    </row>
    <row r="2810" spans="5:13" s="243" customFormat="1">
      <c r="E2810" s="328"/>
      <c r="F2810" s="328"/>
      <c r="G2810" s="328"/>
      <c r="M2810" s="328"/>
    </row>
    <row r="2811" spans="5:13" s="243" customFormat="1">
      <c r="E2811" s="328"/>
      <c r="F2811" s="328"/>
      <c r="G2811" s="328"/>
      <c r="M2811" s="328"/>
    </row>
    <row r="2812" spans="5:13" s="243" customFormat="1">
      <c r="E2812" s="328"/>
      <c r="F2812" s="328"/>
      <c r="G2812" s="328"/>
      <c r="M2812" s="328"/>
    </row>
    <row r="2813" spans="5:13" s="243" customFormat="1">
      <c r="E2813" s="328"/>
      <c r="F2813" s="328"/>
      <c r="G2813" s="328"/>
      <c r="M2813" s="328"/>
    </row>
    <row r="2814" spans="5:13" s="243" customFormat="1">
      <c r="E2814" s="328"/>
      <c r="F2814" s="328"/>
      <c r="G2814" s="328"/>
      <c r="M2814" s="328"/>
    </row>
    <row r="2815" spans="5:13" s="243" customFormat="1">
      <c r="E2815" s="328"/>
      <c r="F2815" s="328"/>
      <c r="G2815" s="328"/>
      <c r="M2815" s="328"/>
    </row>
    <row r="2816" spans="5:13" s="243" customFormat="1">
      <c r="E2816" s="328"/>
      <c r="F2816" s="328"/>
      <c r="G2816" s="328"/>
      <c r="M2816" s="328"/>
    </row>
    <row r="2817" spans="5:13" s="243" customFormat="1">
      <c r="E2817" s="328"/>
      <c r="F2817" s="328"/>
      <c r="G2817" s="328"/>
      <c r="M2817" s="328"/>
    </row>
    <row r="2818" spans="5:13" s="243" customFormat="1">
      <c r="E2818" s="328"/>
      <c r="F2818" s="328"/>
      <c r="G2818" s="328"/>
      <c r="M2818" s="328"/>
    </row>
    <row r="2819" spans="5:13" s="243" customFormat="1">
      <c r="E2819" s="328"/>
      <c r="F2819" s="328"/>
      <c r="G2819" s="328"/>
      <c r="M2819" s="328"/>
    </row>
    <row r="2820" spans="5:13" s="243" customFormat="1">
      <c r="E2820" s="328"/>
      <c r="F2820" s="328"/>
      <c r="G2820" s="328"/>
      <c r="M2820" s="328"/>
    </row>
    <row r="2821" spans="5:13" s="243" customFormat="1">
      <c r="E2821" s="328"/>
      <c r="F2821" s="328"/>
      <c r="G2821" s="328"/>
      <c r="M2821" s="328"/>
    </row>
    <row r="2822" spans="5:13" s="243" customFormat="1">
      <c r="E2822" s="328"/>
      <c r="F2822" s="328"/>
      <c r="G2822" s="328"/>
      <c r="M2822" s="328"/>
    </row>
    <row r="2823" spans="5:13" s="243" customFormat="1">
      <c r="E2823" s="328"/>
      <c r="F2823" s="328"/>
      <c r="G2823" s="328"/>
      <c r="M2823" s="328"/>
    </row>
    <row r="2824" spans="5:13" s="243" customFormat="1">
      <c r="E2824" s="328"/>
      <c r="F2824" s="328"/>
      <c r="G2824" s="328"/>
      <c r="M2824" s="328"/>
    </row>
    <row r="2825" spans="5:13" s="243" customFormat="1">
      <c r="E2825" s="328"/>
      <c r="F2825" s="328"/>
      <c r="G2825" s="328"/>
      <c r="M2825" s="328"/>
    </row>
    <row r="2826" spans="5:13" s="243" customFormat="1">
      <c r="E2826" s="328"/>
      <c r="F2826" s="328"/>
      <c r="G2826" s="328"/>
      <c r="M2826" s="328"/>
    </row>
    <row r="2827" spans="5:13" s="243" customFormat="1">
      <c r="E2827" s="328"/>
      <c r="F2827" s="328"/>
      <c r="G2827" s="328"/>
      <c r="M2827" s="328"/>
    </row>
    <row r="2828" spans="5:13" s="243" customFormat="1">
      <c r="E2828" s="328"/>
      <c r="F2828" s="328"/>
      <c r="G2828" s="328"/>
      <c r="M2828" s="328"/>
    </row>
    <row r="2829" spans="5:13" s="243" customFormat="1">
      <c r="E2829" s="328"/>
      <c r="F2829" s="328"/>
      <c r="G2829" s="328"/>
      <c r="M2829" s="328"/>
    </row>
    <row r="2830" spans="5:13" s="243" customFormat="1">
      <c r="E2830" s="328"/>
      <c r="F2830" s="328"/>
      <c r="G2830" s="328"/>
      <c r="M2830" s="328"/>
    </row>
    <row r="2831" spans="5:13" s="243" customFormat="1">
      <c r="E2831" s="328"/>
      <c r="F2831" s="328"/>
      <c r="G2831" s="328"/>
      <c r="M2831" s="328"/>
    </row>
    <row r="2832" spans="5:13" s="243" customFormat="1">
      <c r="E2832" s="328"/>
      <c r="F2832" s="328"/>
      <c r="G2832" s="328"/>
      <c r="M2832" s="328"/>
    </row>
    <row r="2833" spans="5:13" s="243" customFormat="1">
      <c r="E2833" s="328"/>
      <c r="F2833" s="328"/>
      <c r="G2833" s="328"/>
      <c r="M2833" s="328"/>
    </row>
    <row r="2834" spans="5:13" s="243" customFormat="1">
      <c r="E2834" s="328"/>
      <c r="F2834" s="328"/>
      <c r="G2834" s="328"/>
      <c r="M2834" s="328"/>
    </row>
    <row r="2835" spans="5:13" s="243" customFormat="1">
      <c r="E2835" s="328"/>
      <c r="F2835" s="328"/>
      <c r="G2835" s="328"/>
      <c r="M2835" s="328"/>
    </row>
    <row r="2836" spans="5:13" s="243" customFormat="1">
      <c r="E2836" s="328"/>
      <c r="F2836" s="328"/>
      <c r="G2836" s="328"/>
      <c r="M2836" s="328"/>
    </row>
    <row r="2837" spans="5:13" s="243" customFormat="1">
      <c r="E2837" s="328"/>
      <c r="F2837" s="328"/>
      <c r="G2837" s="328"/>
      <c r="M2837" s="328"/>
    </row>
    <row r="2838" spans="5:13" s="243" customFormat="1">
      <c r="E2838" s="328"/>
      <c r="F2838" s="328"/>
      <c r="G2838" s="328"/>
      <c r="M2838" s="328"/>
    </row>
    <row r="2839" spans="5:13" s="243" customFormat="1">
      <c r="E2839" s="328"/>
      <c r="F2839" s="328"/>
      <c r="G2839" s="328"/>
      <c r="M2839" s="328"/>
    </row>
    <row r="2840" spans="5:13" s="243" customFormat="1">
      <c r="E2840" s="328"/>
      <c r="F2840" s="328"/>
      <c r="G2840" s="328"/>
      <c r="M2840" s="328"/>
    </row>
    <row r="2841" spans="5:13" s="243" customFormat="1">
      <c r="E2841" s="328"/>
      <c r="F2841" s="328"/>
      <c r="G2841" s="328"/>
      <c r="M2841" s="328"/>
    </row>
    <row r="2842" spans="5:13" s="243" customFormat="1">
      <c r="E2842" s="328"/>
      <c r="F2842" s="328"/>
      <c r="G2842" s="328"/>
      <c r="M2842" s="328"/>
    </row>
    <row r="2843" spans="5:13" s="243" customFormat="1">
      <c r="E2843" s="328"/>
      <c r="F2843" s="328"/>
      <c r="G2843" s="328"/>
      <c r="M2843" s="328"/>
    </row>
    <row r="2844" spans="5:13" s="243" customFormat="1">
      <c r="E2844" s="328"/>
      <c r="F2844" s="328"/>
      <c r="G2844" s="328"/>
      <c r="M2844" s="328"/>
    </row>
    <row r="2845" spans="5:13" s="243" customFormat="1">
      <c r="E2845" s="328"/>
      <c r="F2845" s="328"/>
      <c r="G2845" s="328"/>
      <c r="M2845" s="328"/>
    </row>
    <row r="2846" spans="5:13" s="243" customFormat="1">
      <c r="E2846" s="328"/>
      <c r="F2846" s="328"/>
      <c r="G2846" s="328"/>
      <c r="M2846" s="328"/>
    </row>
    <row r="2847" spans="5:13" s="243" customFormat="1">
      <c r="E2847" s="328"/>
      <c r="F2847" s="328"/>
      <c r="G2847" s="328"/>
      <c r="M2847" s="328"/>
    </row>
    <row r="2848" spans="5:13" s="243" customFormat="1">
      <c r="E2848" s="328"/>
      <c r="F2848" s="328"/>
      <c r="G2848" s="328"/>
      <c r="M2848" s="328"/>
    </row>
    <row r="2849" spans="5:13" s="243" customFormat="1">
      <c r="E2849" s="328"/>
      <c r="F2849" s="328"/>
      <c r="G2849" s="328"/>
      <c r="M2849" s="328"/>
    </row>
    <row r="2850" spans="5:13" s="243" customFormat="1">
      <c r="E2850" s="328"/>
      <c r="F2850" s="328"/>
      <c r="G2850" s="328"/>
      <c r="M2850" s="328"/>
    </row>
    <row r="2851" spans="5:13" s="243" customFormat="1">
      <c r="E2851" s="328"/>
      <c r="F2851" s="328"/>
      <c r="G2851" s="328"/>
      <c r="M2851" s="328"/>
    </row>
    <row r="2852" spans="5:13" s="243" customFormat="1">
      <c r="E2852" s="328"/>
      <c r="F2852" s="328"/>
      <c r="G2852" s="328"/>
      <c r="M2852" s="328"/>
    </row>
    <row r="2853" spans="5:13" s="243" customFormat="1">
      <c r="E2853" s="328"/>
      <c r="F2853" s="328"/>
      <c r="G2853" s="328"/>
      <c r="M2853" s="328"/>
    </row>
    <row r="2854" spans="5:13" s="243" customFormat="1">
      <c r="E2854" s="328"/>
      <c r="F2854" s="328"/>
      <c r="G2854" s="328"/>
      <c r="M2854" s="328"/>
    </row>
    <row r="2855" spans="5:13" s="243" customFormat="1">
      <c r="E2855" s="328"/>
      <c r="F2855" s="328"/>
      <c r="G2855" s="328"/>
      <c r="M2855" s="328"/>
    </row>
    <row r="2856" spans="5:13" s="243" customFormat="1">
      <c r="E2856" s="328"/>
      <c r="F2856" s="328"/>
      <c r="G2856" s="328"/>
      <c r="M2856" s="328"/>
    </row>
    <row r="2857" spans="5:13" s="243" customFormat="1">
      <c r="E2857" s="328"/>
      <c r="F2857" s="328"/>
      <c r="G2857" s="328"/>
      <c r="M2857" s="328"/>
    </row>
    <row r="2858" spans="5:13" s="243" customFormat="1">
      <c r="E2858" s="328"/>
      <c r="F2858" s="328"/>
      <c r="G2858" s="328"/>
      <c r="M2858" s="328"/>
    </row>
    <row r="2859" spans="5:13" s="243" customFormat="1">
      <c r="E2859" s="328"/>
      <c r="F2859" s="328"/>
      <c r="G2859" s="328"/>
      <c r="M2859" s="328"/>
    </row>
    <row r="2860" spans="5:13" s="243" customFormat="1">
      <c r="E2860" s="328"/>
      <c r="F2860" s="328"/>
      <c r="G2860" s="328"/>
      <c r="M2860" s="328"/>
    </row>
    <row r="2861" spans="5:13" s="243" customFormat="1">
      <c r="E2861" s="328"/>
      <c r="F2861" s="328"/>
      <c r="G2861" s="328"/>
      <c r="M2861" s="328"/>
    </row>
    <row r="2862" spans="5:13" s="243" customFormat="1">
      <c r="E2862" s="328"/>
      <c r="F2862" s="328"/>
      <c r="G2862" s="328"/>
      <c r="M2862" s="328"/>
    </row>
    <row r="2863" spans="5:13" s="243" customFormat="1">
      <c r="E2863" s="328"/>
      <c r="F2863" s="328"/>
      <c r="G2863" s="328"/>
      <c r="M2863" s="328"/>
    </row>
    <row r="2864" spans="5:13" s="243" customFormat="1">
      <c r="E2864" s="328"/>
      <c r="F2864" s="328"/>
      <c r="G2864" s="328"/>
      <c r="M2864" s="328"/>
    </row>
    <row r="2865" spans="5:13" s="243" customFormat="1">
      <c r="E2865" s="328"/>
      <c r="F2865" s="328"/>
      <c r="G2865" s="328"/>
      <c r="M2865" s="328"/>
    </row>
    <row r="2866" spans="5:13" s="243" customFormat="1">
      <c r="E2866" s="328"/>
      <c r="F2866" s="328"/>
      <c r="G2866" s="328"/>
      <c r="M2866" s="328"/>
    </row>
    <row r="2867" spans="5:13" s="243" customFormat="1">
      <c r="E2867" s="328"/>
      <c r="F2867" s="328"/>
      <c r="G2867" s="328"/>
      <c r="M2867" s="328"/>
    </row>
    <row r="2868" spans="5:13" s="243" customFormat="1">
      <c r="E2868" s="328"/>
      <c r="F2868" s="328"/>
      <c r="G2868" s="328"/>
      <c r="M2868" s="328"/>
    </row>
    <row r="2869" spans="5:13" s="243" customFormat="1">
      <c r="E2869" s="328"/>
      <c r="F2869" s="328"/>
      <c r="G2869" s="328"/>
      <c r="M2869" s="328"/>
    </row>
    <row r="2870" spans="5:13" s="243" customFormat="1">
      <c r="E2870" s="328"/>
      <c r="F2870" s="328"/>
      <c r="G2870" s="328"/>
      <c r="M2870" s="328"/>
    </row>
    <row r="2871" spans="5:13" s="243" customFormat="1">
      <c r="E2871" s="328"/>
      <c r="F2871" s="328"/>
      <c r="G2871" s="328"/>
      <c r="M2871" s="328"/>
    </row>
    <row r="2872" spans="5:13" s="243" customFormat="1">
      <c r="E2872" s="328"/>
      <c r="F2872" s="328"/>
      <c r="G2872" s="328"/>
      <c r="M2872" s="328"/>
    </row>
    <row r="2873" spans="5:13" s="243" customFormat="1">
      <c r="E2873" s="328"/>
      <c r="F2873" s="328"/>
      <c r="G2873" s="328"/>
      <c r="M2873" s="328"/>
    </row>
    <row r="2874" spans="5:13" s="243" customFormat="1">
      <c r="E2874" s="328"/>
      <c r="F2874" s="328"/>
      <c r="G2874" s="328"/>
      <c r="M2874" s="328"/>
    </row>
    <row r="2875" spans="5:13" s="243" customFormat="1">
      <c r="E2875" s="328"/>
      <c r="F2875" s="328"/>
      <c r="G2875" s="328"/>
      <c r="M2875" s="328"/>
    </row>
    <row r="2876" spans="5:13" s="243" customFormat="1">
      <c r="E2876" s="328"/>
      <c r="F2876" s="328"/>
      <c r="G2876" s="328"/>
      <c r="M2876" s="328"/>
    </row>
    <row r="2877" spans="5:13" s="243" customFormat="1">
      <c r="E2877" s="328"/>
      <c r="F2877" s="328"/>
      <c r="G2877" s="328"/>
      <c r="M2877" s="328"/>
    </row>
    <row r="2878" spans="5:13" s="243" customFormat="1">
      <c r="E2878" s="328"/>
      <c r="F2878" s="328"/>
      <c r="G2878" s="328"/>
      <c r="M2878" s="328"/>
    </row>
    <row r="2879" spans="5:13" s="243" customFormat="1">
      <c r="E2879" s="328"/>
      <c r="F2879" s="328"/>
      <c r="G2879" s="328"/>
      <c r="M2879" s="328"/>
    </row>
    <row r="2880" spans="5:13" s="243" customFormat="1">
      <c r="E2880" s="328"/>
      <c r="F2880" s="328"/>
      <c r="G2880" s="328"/>
      <c r="M2880" s="328"/>
    </row>
    <row r="2881" spans="5:13" s="243" customFormat="1">
      <c r="E2881" s="328"/>
      <c r="F2881" s="328"/>
      <c r="G2881" s="328"/>
      <c r="M2881" s="328"/>
    </row>
    <row r="2882" spans="5:13" s="243" customFormat="1">
      <c r="E2882" s="328"/>
      <c r="F2882" s="328"/>
      <c r="G2882" s="328"/>
      <c r="M2882" s="328"/>
    </row>
    <row r="2883" spans="5:13" s="243" customFormat="1">
      <c r="E2883" s="328"/>
      <c r="F2883" s="328"/>
      <c r="G2883" s="328"/>
      <c r="M2883" s="328"/>
    </row>
    <row r="2884" spans="5:13" s="243" customFormat="1">
      <c r="E2884" s="328"/>
      <c r="F2884" s="328"/>
      <c r="G2884" s="328"/>
      <c r="M2884" s="328"/>
    </row>
    <row r="2885" spans="5:13" s="243" customFormat="1">
      <c r="E2885" s="328"/>
      <c r="F2885" s="328"/>
      <c r="G2885" s="328"/>
      <c r="M2885" s="328"/>
    </row>
    <row r="2886" spans="5:13" s="243" customFormat="1">
      <c r="E2886" s="328"/>
      <c r="F2886" s="328"/>
      <c r="G2886" s="328"/>
      <c r="M2886" s="328"/>
    </row>
    <row r="2887" spans="5:13" s="243" customFormat="1">
      <c r="E2887" s="328"/>
      <c r="F2887" s="328"/>
      <c r="G2887" s="328"/>
      <c r="M2887" s="328"/>
    </row>
    <row r="2888" spans="5:13" s="243" customFormat="1">
      <c r="E2888" s="328"/>
      <c r="F2888" s="328"/>
      <c r="G2888" s="328"/>
      <c r="M2888" s="328"/>
    </row>
    <row r="2889" spans="5:13" s="243" customFormat="1">
      <c r="E2889" s="328"/>
      <c r="F2889" s="328"/>
      <c r="G2889" s="328"/>
      <c r="M2889" s="328"/>
    </row>
    <row r="2890" spans="5:13" s="243" customFormat="1">
      <c r="E2890" s="328"/>
      <c r="F2890" s="328"/>
      <c r="G2890" s="328"/>
      <c r="M2890" s="328"/>
    </row>
    <row r="2891" spans="5:13" s="243" customFormat="1">
      <c r="E2891" s="328"/>
      <c r="F2891" s="328"/>
      <c r="G2891" s="328"/>
      <c r="M2891" s="328"/>
    </row>
    <row r="2892" spans="5:13" s="243" customFormat="1">
      <c r="E2892" s="328"/>
      <c r="F2892" s="328"/>
      <c r="G2892" s="328"/>
      <c r="M2892" s="328"/>
    </row>
    <row r="2893" spans="5:13" s="243" customFormat="1">
      <c r="E2893" s="328"/>
      <c r="F2893" s="328"/>
      <c r="G2893" s="328"/>
      <c r="M2893" s="328"/>
    </row>
    <row r="2894" spans="5:13" s="243" customFormat="1">
      <c r="E2894" s="328"/>
      <c r="F2894" s="328"/>
      <c r="G2894" s="328"/>
      <c r="M2894" s="328"/>
    </row>
    <row r="2895" spans="5:13" s="243" customFormat="1">
      <c r="E2895" s="328"/>
      <c r="F2895" s="328"/>
      <c r="G2895" s="328"/>
      <c r="M2895" s="328"/>
    </row>
    <row r="2896" spans="5:13" s="243" customFormat="1">
      <c r="E2896" s="328"/>
      <c r="F2896" s="328"/>
      <c r="G2896" s="328"/>
      <c r="M2896" s="328"/>
    </row>
    <row r="2897" spans="5:13" s="243" customFormat="1">
      <c r="E2897" s="328"/>
      <c r="F2897" s="328"/>
      <c r="G2897" s="328"/>
      <c r="M2897" s="328"/>
    </row>
    <row r="2898" spans="5:13" s="243" customFormat="1">
      <c r="E2898" s="328"/>
      <c r="F2898" s="328"/>
      <c r="G2898" s="328"/>
      <c r="M2898" s="328"/>
    </row>
    <row r="2899" spans="5:13" s="243" customFormat="1">
      <c r="E2899" s="328"/>
      <c r="F2899" s="328"/>
      <c r="G2899" s="328"/>
      <c r="M2899" s="328"/>
    </row>
    <row r="2900" spans="5:13" s="243" customFormat="1">
      <c r="E2900" s="328"/>
      <c r="F2900" s="328"/>
      <c r="G2900" s="328"/>
      <c r="M2900" s="328"/>
    </row>
    <row r="2901" spans="5:13" s="243" customFormat="1">
      <c r="E2901" s="328"/>
      <c r="F2901" s="328"/>
      <c r="G2901" s="328"/>
      <c r="M2901" s="328"/>
    </row>
    <row r="2902" spans="5:13" s="243" customFormat="1">
      <c r="E2902" s="328"/>
      <c r="F2902" s="328"/>
      <c r="G2902" s="328"/>
      <c r="M2902" s="328"/>
    </row>
    <row r="2903" spans="5:13" s="243" customFormat="1">
      <c r="E2903" s="328"/>
      <c r="F2903" s="328"/>
      <c r="G2903" s="328"/>
      <c r="M2903" s="328"/>
    </row>
    <row r="2904" spans="5:13" s="243" customFormat="1">
      <c r="E2904" s="328"/>
      <c r="F2904" s="328"/>
      <c r="G2904" s="328"/>
      <c r="M2904" s="328"/>
    </row>
    <row r="2905" spans="5:13" s="243" customFormat="1">
      <c r="E2905" s="328"/>
      <c r="F2905" s="328"/>
      <c r="G2905" s="328"/>
      <c r="M2905" s="328"/>
    </row>
    <row r="2906" spans="5:13" s="243" customFormat="1">
      <c r="E2906" s="328"/>
      <c r="F2906" s="328"/>
      <c r="G2906" s="328"/>
      <c r="M2906" s="328"/>
    </row>
    <row r="2907" spans="5:13" s="243" customFormat="1">
      <c r="E2907" s="328"/>
      <c r="F2907" s="328"/>
      <c r="G2907" s="328"/>
      <c r="M2907" s="328"/>
    </row>
    <row r="2908" spans="5:13" s="243" customFormat="1">
      <c r="E2908" s="328"/>
      <c r="F2908" s="328"/>
      <c r="G2908" s="328"/>
      <c r="M2908" s="328"/>
    </row>
    <row r="2909" spans="5:13" s="243" customFormat="1">
      <c r="E2909" s="328"/>
      <c r="F2909" s="328"/>
      <c r="G2909" s="328"/>
      <c r="M2909" s="328"/>
    </row>
    <row r="2910" spans="5:13" s="243" customFormat="1">
      <c r="E2910" s="328"/>
      <c r="F2910" s="328"/>
      <c r="G2910" s="328"/>
      <c r="M2910" s="328"/>
    </row>
    <row r="2911" spans="5:13" s="243" customFormat="1">
      <c r="E2911" s="328"/>
      <c r="F2911" s="328"/>
      <c r="G2911" s="328"/>
      <c r="M2911" s="328"/>
    </row>
    <row r="2912" spans="5:13" s="243" customFormat="1">
      <c r="E2912" s="328"/>
      <c r="F2912" s="328"/>
      <c r="G2912" s="328"/>
      <c r="M2912" s="328"/>
    </row>
    <row r="2913" spans="5:13" s="243" customFormat="1">
      <c r="E2913" s="328"/>
      <c r="F2913" s="328"/>
      <c r="G2913" s="328"/>
      <c r="M2913" s="328"/>
    </row>
    <row r="2914" spans="5:13" s="243" customFormat="1">
      <c r="E2914" s="328"/>
      <c r="F2914" s="328"/>
      <c r="G2914" s="328"/>
      <c r="M2914" s="328"/>
    </row>
    <row r="2915" spans="5:13" s="243" customFormat="1">
      <c r="E2915" s="328"/>
      <c r="F2915" s="328"/>
      <c r="G2915" s="328"/>
      <c r="M2915" s="328"/>
    </row>
    <row r="2916" spans="5:13" s="243" customFormat="1">
      <c r="E2916" s="328"/>
      <c r="F2916" s="328"/>
      <c r="G2916" s="328"/>
      <c r="M2916" s="328"/>
    </row>
    <row r="2917" spans="5:13" s="243" customFormat="1">
      <c r="E2917" s="328"/>
      <c r="F2917" s="328"/>
      <c r="G2917" s="328"/>
      <c r="M2917" s="328"/>
    </row>
    <row r="2918" spans="5:13" s="243" customFormat="1">
      <c r="E2918" s="328"/>
      <c r="F2918" s="328"/>
      <c r="G2918" s="328"/>
      <c r="M2918" s="328"/>
    </row>
    <row r="2919" spans="5:13" s="243" customFormat="1">
      <c r="E2919" s="328"/>
      <c r="F2919" s="328"/>
      <c r="G2919" s="328"/>
      <c r="M2919" s="328"/>
    </row>
    <row r="2920" spans="5:13" s="243" customFormat="1">
      <c r="E2920" s="328"/>
      <c r="F2920" s="328"/>
      <c r="G2920" s="328"/>
      <c r="M2920" s="328"/>
    </row>
    <row r="2921" spans="5:13" s="243" customFormat="1">
      <c r="E2921" s="328"/>
      <c r="F2921" s="328"/>
      <c r="G2921" s="328"/>
      <c r="M2921" s="328"/>
    </row>
    <row r="2922" spans="5:13" s="243" customFormat="1">
      <c r="E2922" s="328"/>
      <c r="F2922" s="328"/>
      <c r="G2922" s="328"/>
      <c r="M2922" s="328"/>
    </row>
    <row r="2923" spans="5:13" s="243" customFormat="1">
      <c r="E2923" s="328"/>
      <c r="F2923" s="328"/>
      <c r="G2923" s="328"/>
      <c r="M2923" s="328"/>
    </row>
    <row r="2924" spans="5:13" s="243" customFormat="1">
      <c r="E2924" s="328"/>
      <c r="F2924" s="328"/>
      <c r="G2924" s="328"/>
      <c r="M2924" s="328"/>
    </row>
    <row r="2925" spans="5:13" s="243" customFormat="1">
      <c r="E2925" s="328"/>
      <c r="F2925" s="328"/>
      <c r="G2925" s="328"/>
      <c r="M2925" s="328"/>
    </row>
    <row r="2926" spans="5:13" s="243" customFormat="1">
      <c r="E2926" s="328"/>
      <c r="F2926" s="328"/>
      <c r="G2926" s="328"/>
      <c r="M2926" s="328"/>
    </row>
    <row r="2927" spans="5:13" s="243" customFormat="1">
      <c r="E2927" s="328"/>
      <c r="F2927" s="328"/>
      <c r="G2927" s="328"/>
      <c r="M2927" s="328"/>
    </row>
    <row r="2928" spans="5:13" s="243" customFormat="1">
      <c r="E2928" s="328"/>
      <c r="F2928" s="328"/>
      <c r="G2928" s="328"/>
      <c r="M2928" s="328"/>
    </row>
    <row r="2929" spans="5:13" s="243" customFormat="1">
      <c r="E2929" s="328"/>
      <c r="F2929" s="328"/>
      <c r="G2929" s="328"/>
      <c r="M2929" s="328"/>
    </row>
    <row r="2930" spans="5:13" s="243" customFormat="1">
      <c r="E2930" s="328"/>
      <c r="F2930" s="328"/>
      <c r="G2930" s="328"/>
      <c r="M2930" s="328"/>
    </row>
    <row r="2931" spans="5:13" s="243" customFormat="1">
      <c r="E2931" s="328"/>
      <c r="F2931" s="328"/>
      <c r="G2931" s="328"/>
      <c r="M2931" s="328"/>
    </row>
    <row r="2932" spans="5:13" s="243" customFormat="1">
      <c r="E2932" s="328"/>
      <c r="F2932" s="328"/>
      <c r="G2932" s="328"/>
      <c r="M2932" s="328"/>
    </row>
    <row r="2933" spans="5:13" s="243" customFormat="1">
      <c r="E2933" s="328"/>
      <c r="F2933" s="328"/>
      <c r="G2933" s="328"/>
      <c r="M2933" s="328"/>
    </row>
    <row r="2934" spans="5:13" s="243" customFormat="1">
      <c r="E2934" s="328"/>
      <c r="F2934" s="328"/>
      <c r="G2934" s="328"/>
      <c r="M2934" s="328"/>
    </row>
    <row r="2935" spans="5:13" s="243" customFormat="1">
      <c r="E2935" s="328"/>
      <c r="F2935" s="328"/>
      <c r="G2935" s="328"/>
      <c r="M2935" s="328"/>
    </row>
    <row r="2936" spans="5:13" s="243" customFormat="1">
      <c r="E2936" s="328"/>
      <c r="F2936" s="328"/>
      <c r="G2936" s="328"/>
      <c r="M2936" s="328"/>
    </row>
    <row r="2937" spans="5:13" s="243" customFormat="1">
      <c r="E2937" s="328"/>
      <c r="F2937" s="328"/>
      <c r="G2937" s="328"/>
      <c r="M2937" s="328"/>
    </row>
    <row r="2938" spans="5:13" s="243" customFormat="1">
      <c r="E2938" s="328"/>
      <c r="F2938" s="328"/>
      <c r="G2938" s="328"/>
      <c r="M2938" s="328"/>
    </row>
    <row r="2939" spans="5:13" s="243" customFormat="1">
      <c r="E2939" s="328"/>
      <c r="F2939" s="328"/>
      <c r="G2939" s="328"/>
      <c r="M2939" s="328"/>
    </row>
    <row r="2940" spans="5:13" s="243" customFormat="1">
      <c r="E2940" s="328"/>
      <c r="F2940" s="328"/>
      <c r="G2940" s="328"/>
      <c r="M2940" s="328"/>
    </row>
    <row r="2941" spans="5:13" s="243" customFormat="1">
      <c r="E2941" s="328"/>
      <c r="F2941" s="328"/>
      <c r="G2941" s="328"/>
      <c r="M2941" s="328"/>
    </row>
    <row r="2942" spans="5:13" s="243" customFormat="1">
      <c r="E2942" s="328"/>
      <c r="F2942" s="328"/>
      <c r="G2942" s="328"/>
      <c r="M2942" s="328"/>
    </row>
    <row r="2943" spans="5:13" s="243" customFormat="1">
      <c r="E2943" s="328"/>
      <c r="F2943" s="328"/>
      <c r="G2943" s="328"/>
      <c r="M2943" s="328"/>
    </row>
    <row r="2944" spans="5:13" s="243" customFormat="1">
      <c r="E2944" s="328"/>
      <c r="F2944" s="328"/>
      <c r="G2944" s="328"/>
      <c r="M2944" s="328"/>
    </row>
    <row r="2945" spans="5:13" s="243" customFormat="1">
      <c r="E2945" s="328"/>
      <c r="F2945" s="328"/>
      <c r="G2945" s="328"/>
      <c r="M2945" s="328"/>
    </row>
    <row r="2946" spans="5:13" s="243" customFormat="1">
      <c r="E2946" s="328"/>
      <c r="F2946" s="328"/>
      <c r="G2946" s="328"/>
      <c r="M2946" s="328"/>
    </row>
    <row r="2947" spans="5:13" s="243" customFormat="1">
      <c r="E2947" s="328"/>
      <c r="F2947" s="328"/>
      <c r="G2947" s="328"/>
      <c r="M2947" s="328"/>
    </row>
    <row r="2948" spans="5:13" s="243" customFormat="1">
      <c r="E2948" s="328"/>
      <c r="F2948" s="328"/>
      <c r="G2948" s="328"/>
      <c r="M2948" s="328"/>
    </row>
    <row r="2949" spans="5:13" s="243" customFormat="1">
      <c r="E2949" s="328"/>
      <c r="F2949" s="328"/>
      <c r="G2949" s="328"/>
      <c r="M2949" s="328"/>
    </row>
    <row r="2950" spans="5:13" s="243" customFormat="1">
      <c r="E2950" s="328"/>
      <c r="F2950" s="328"/>
      <c r="G2950" s="328"/>
      <c r="M2950" s="328"/>
    </row>
    <row r="2951" spans="5:13" s="243" customFormat="1">
      <c r="E2951" s="328"/>
      <c r="F2951" s="328"/>
      <c r="G2951" s="328"/>
      <c r="M2951" s="328"/>
    </row>
    <row r="2952" spans="5:13" s="243" customFormat="1">
      <c r="E2952" s="328"/>
      <c r="F2952" s="328"/>
      <c r="G2952" s="328"/>
      <c r="M2952" s="328"/>
    </row>
    <row r="2953" spans="5:13" s="243" customFormat="1">
      <c r="E2953" s="328"/>
      <c r="F2953" s="328"/>
      <c r="G2953" s="328"/>
      <c r="M2953" s="328"/>
    </row>
    <row r="2954" spans="5:13" s="243" customFormat="1">
      <c r="E2954" s="328"/>
      <c r="F2954" s="328"/>
      <c r="G2954" s="328"/>
      <c r="M2954" s="328"/>
    </row>
    <row r="2955" spans="5:13" s="243" customFormat="1">
      <c r="E2955" s="328"/>
      <c r="F2955" s="328"/>
      <c r="G2955" s="328"/>
      <c r="M2955" s="328"/>
    </row>
    <row r="2956" spans="5:13" s="243" customFormat="1">
      <c r="E2956" s="328"/>
      <c r="F2956" s="328"/>
      <c r="G2956" s="328"/>
      <c r="M2956" s="328"/>
    </row>
    <row r="2957" spans="5:13" s="243" customFormat="1">
      <c r="E2957" s="328"/>
      <c r="F2957" s="328"/>
      <c r="G2957" s="328"/>
      <c r="M2957" s="328"/>
    </row>
    <row r="2958" spans="5:13" s="243" customFormat="1">
      <c r="E2958" s="328"/>
      <c r="F2958" s="328"/>
      <c r="G2958" s="328"/>
      <c r="M2958" s="328"/>
    </row>
    <row r="2959" spans="5:13" s="243" customFormat="1">
      <c r="E2959" s="328"/>
      <c r="F2959" s="328"/>
      <c r="G2959" s="328"/>
      <c r="M2959" s="328"/>
    </row>
    <row r="2960" spans="5:13" s="243" customFormat="1">
      <c r="E2960" s="328"/>
      <c r="F2960" s="328"/>
      <c r="G2960" s="328"/>
      <c r="M2960" s="328"/>
    </row>
    <row r="2961" spans="5:13" s="243" customFormat="1">
      <c r="E2961" s="328"/>
      <c r="F2961" s="328"/>
      <c r="G2961" s="328"/>
      <c r="M2961" s="328"/>
    </row>
    <row r="2962" spans="5:13" s="243" customFormat="1">
      <c r="E2962" s="328"/>
      <c r="F2962" s="328"/>
      <c r="G2962" s="328"/>
      <c r="M2962" s="328"/>
    </row>
    <row r="2963" spans="5:13" s="243" customFormat="1">
      <c r="E2963" s="328"/>
      <c r="F2963" s="328"/>
      <c r="G2963" s="328"/>
      <c r="M2963" s="328"/>
    </row>
    <row r="2964" spans="5:13" s="243" customFormat="1">
      <c r="E2964" s="328"/>
      <c r="F2964" s="328"/>
      <c r="G2964" s="328"/>
      <c r="M2964" s="328"/>
    </row>
    <row r="2965" spans="5:13" s="243" customFormat="1">
      <c r="E2965" s="328"/>
      <c r="F2965" s="328"/>
      <c r="G2965" s="328"/>
      <c r="M2965" s="328"/>
    </row>
    <row r="2966" spans="5:13" s="243" customFormat="1">
      <c r="E2966" s="328"/>
      <c r="F2966" s="328"/>
      <c r="G2966" s="328"/>
      <c r="M2966" s="328"/>
    </row>
    <row r="2967" spans="5:13" s="243" customFormat="1">
      <c r="E2967" s="328"/>
      <c r="F2967" s="328"/>
      <c r="G2967" s="328"/>
      <c r="M2967" s="328"/>
    </row>
    <row r="2968" spans="5:13" s="243" customFormat="1">
      <c r="E2968" s="328"/>
      <c r="F2968" s="328"/>
      <c r="G2968" s="328"/>
      <c r="M2968" s="328"/>
    </row>
    <row r="2969" spans="5:13" s="243" customFormat="1">
      <c r="E2969" s="328"/>
      <c r="F2969" s="328"/>
      <c r="G2969" s="328"/>
      <c r="M2969" s="328"/>
    </row>
    <row r="2970" spans="5:13" s="243" customFormat="1">
      <c r="E2970" s="328"/>
      <c r="F2970" s="328"/>
      <c r="G2970" s="328"/>
      <c r="M2970" s="328"/>
    </row>
    <row r="2971" spans="5:13" s="243" customFormat="1">
      <c r="E2971" s="328"/>
      <c r="F2971" s="328"/>
      <c r="G2971" s="328"/>
      <c r="M2971" s="328"/>
    </row>
    <row r="2972" spans="5:13" s="243" customFormat="1">
      <c r="E2972" s="328"/>
      <c r="F2972" s="328"/>
      <c r="G2972" s="328"/>
      <c r="M2972" s="328"/>
    </row>
    <row r="2973" spans="5:13" s="243" customFormat="1">
      <c r="E2973" s="328"/>
      <c r="F2973" s="328"/>
      <c r="G2973" s="328"/>
      <c r="M2973" s="328"/>
    </row>
    <row r="2974" spans="5:13" s="243" customFormat="1">
      <c r="E2974" s="328"/>
      <c r="F2974" s="328"/>
      <c r="G2974" s="328"/>
      <c r="M2974" s="328"/>
    </row>
    <row r="2975" spans="5:13" s="243" customFormat="1">
      <c r="E2975" s="328"/>
      <c r="F2975" s="328"/>
      <c r="G2975" s="328"/>
      <c r="M2975" s="328"/>
    </row>
    <row r="2976" spans="5:13" s="243" customFormat="1">
      <c r="E2976" s="328"/>
      <c r="F2976" s="328"/>
      <c r="G2976" s="328"/>
      <c r="M2976" s="328"/>
    </row>
    <row r="2977" spans="5:13" s="243" customFormat="1">
      <c r="E2977" s="328"/>
      <c r="F2977" s="328"/>
      <c r="G2977" s="328"/>
      <c r="M2977" s="328"/>
    </row>
    <row r="2978" spans="5:13" s="243" customFormat="1">
      <c r="E2978" s="328"/>
      <c r="F2978" s="328"/>
      <c r="G2978" s="328"/>
      <c r="M2978" s="328"/>
    </row>
    <row r="2979" spans="5:13" s="243" customFormat="1">
      <c r="E2979" s="328"/>
      <c r="F2979" s="328"/>
      <c r="G2979" s="328"/>
      <c r="M2979" s="328"/>
    </row>
    <row r="2980" spans="5:13" s="243" customFormat="1">
      <c r="E2980" s="328"/>
      <c r="F2980" s="328"/>
      <c r="G2980" s="328"/>
      <c r="M2980" s="328"/>
    </row>
    <row r="2981" spans="5:13" s="243" customFormat="1">
      <c r="E2981" s="328"/>
      <c r="F2981" s="328"/>
      <c r="G2981" s="328"/>
      <c r="M2981" s="328"/>
    </row>
    <row r="2982" spans="5:13" s="243" customFormat="1">
      <c r="E2982" s="328"/>
      <c r="F2982" s="328"/>
      <c r="G2982" s="328"/>
      <c r="M2982" s="328"/>
    </row>
    <row r="2983" spans="5:13" s="243" customFormat="1">
      <c r="E2983" s="328"/>
      <c r="F2983" s="328"/>
      <c r="G2983" s="328"/>
      <c r="M2983" s="328"/>
    </row>
    <row r="2984" spans="5:13" s="243" customFormat="1">
      <c r="E2984" s="328"/>
      <c r="F2984" s="328"/>
      <c r="G2984" s="328"/>
      <c r="M2984" s="328"/>
    </row>
    <row r="2985" spans="5:13" s="243" customFormat="1">
      <c r="E2985" s="328"/>
      <c r="F2985" s="328"/>
      <c r="G2985" s="328"/>
      <c r="M2985" s="328"/>
    </row>
    <row r="2986" spans="5:13" s="243" customFormat="1">
      <c r="E2986" s="328"/>
      <c r="F2986" s="328"/>
      <c r="G2986" s="328"/>
      <c r="M2986" s="328"/>
    </row>
    <row r="2987" spans="5:13" s="243" customFormat="1">
      <c r="E2987" s="328"/>
      <c r="F2987" s="328"/>
      <c r="G2987" s="328"/>
      <c r="M2987" s="328"/>
    </row>
    <row r="2988" spans="5:13" s="243" customFormat="1">
      <c r="E2988" s="328"/>
      <c r="F2988" s="328"/>
      <c r="G2988" s="328"/>
      <c r="M2988" s="328"/>
    </row>
    <row r="2989" spans="5:13" s="243" customFormat="1">
      <c r="E2989" s="328"/>
      <c r="F2989" s="328"/>
      <c r="G2989" s="328"/>
      <c r="M2989" s="328"/>
    </row>
    <row r="2990" spans="5:13" s="243" customFormat="1">
      <c r="E2990" s="328"/>
      <c r="F2990" s="328"/>
      <c r="G2990" s="328"/>
      <c r="M2990" s="328"/>
    </row>
    <row r="2991" spans="5:13" s="243" customFormat="1">
      <c r="E2991" s="328"/>
      <c r="F2991" s="328"/>
      <c r="G2991" s="328"/>
      <c r="M2991" s="328"/>
    </row>
    <row r="2992" spans="5:13" s="243" customFormat="1">
      <c r="E2992" s="328"/>
      <c r="F2992" s="328"/>
      <c r="G2992" s="328"/>
      <c r="M2992" s="328"/>
    </row>
    <row r="2993" spans="5:13" s="243" customFormat="1">
      <c r="E2993" s="328"/>
      <c r="F2993" s="328"/>
      <c r="G2993" s="328"/>
      <c r="M2993" s="328"/>
    </row>
    <row r="2994" spans="5:13" s="243" customFormat="1">
      <c r="E2994" s="328"/>
      <c r="F2994" s="328"/>
      <c r="G2994" s="328"/>
      <c r="M2994" s="328"/>
    </row>
    <row r="2995" spans="5:13" s="243" customFormat="1">
      <c r="E2995" s="328"/>
      <c r="F2995" s="328"/>
      <c r="G2995" s="328"/>
      <c r="M2995" s="328"/>
    </row>
    <row r="2996" spans="5:13" s="243" customFormat="1">
      <c r="E2996" s="328"/>
      <c r="F2996" s="328"/>
      <c r="G2996" s="328"/>
      <c r="M2996" s="328"/>
    </row>
    <row r="2997" spans="5:13" s="243" customFormat="1">
      <c r="E2997" s="328"/>
      <c r="F2997" s="328"/>
      <c r="G2997" s="328"/>
      <c r="M2997" s="328"/>
    </row>
    <row r="2998" spans="5:13" s="243" customFormat="1">
      <c r="E2998" s="328"/>
      <c r="F2998" s="328"/>
      <c r="G2998" s="328"/>
      <c r="M2998" s="328"/>
    </row>
    <row r="2999" spans="5:13" s="243" customFormat="1">
      <c r="E2999" s="328"/>
      <c r="F2999" s="328"/>
      <c r="G2999" s="328"/>
      <c r="M2999" s="328"/>
    </row>
    <row r="3000" spans="5:13" s="243" customFormat="1">
      <c r="E3000" s="328"/>
      <c r="F3000" s="328"/>
      <c r="G3000" s="328"/>
      <c r="M3000" s="328"/>
    </row>
    <row r="3001" spans="5:13" s="243" customFormat="1">
      <c r="E3001" s="328"/>
      <c r="F3001" s="328"/>
      <c r="G3001" s="328"/>
      <c r="M3001" s="328"/>
    </row>
    <row r="3002" spans="5:13" s="243" customFormat="1">
      <c r="E3002" s="328"/>
      <c r="F3002" s="328"/>
      <c r="G3002" s="328"/>
      <c r="M3002" s="328"/>
    </row>
    <row r="3003" spans="5:13" s="243" customFormat="1">
      <c r="E3003" s="328"/>
      <c r="F3003" s="328"/>
      <c r="G3003" s="328"/>
      <c r="M3003" s="328"/>
    </row>
    <row r="3004" spans="5:13" s="243" customFormat="1">
      <c r="E3004" s="328"/>
      <c r="F3004" s="328"/>
      <c r="G3004" s="328"/>
      <c r="M3004" s="328"/>
    </row>
    <row r="3005" spans="5:13" s="243" customFormat="1">
      <c r="E3005" s="328"/>
      <c r="F3005" s="328"/>
      <c r="G3005" s="328"/>
      <c r="M3005" s="328"/>
    </row>
    <row r="3006" spans="5:13" s="243" customFormat="1">
      <c r="E3006" s="328"/>
      <c r="F3006" s="328"/>
      <c r="G3006" s="328"/>
      <c r="M3006" s="328"/>
    </row>
    <row r="3007" spans="5:13" s="243" customFormat="1">
      <c r="E3007" s="328"/>
      <c r="F3007" s="328"/>
      <c r="G3007" s="328"/>
      <c r="M3007" s="328"/>
    </row>
    <row r="3008" spans="5:13" s="243" customFormat="1">
      <c r="E3008" s="328"/>
      <c r="F3008" s="328"/>
      <c r="G3008" s="328"/>
      <c r="M3008" s="328"/>
    </row>
    <row r="3009" spans="5:13" s="243" customFormat="1">
      <c r="E3009" s="328"/>
      <c r="F3009" s="328"/>
      <c r="G3009" s="328"/>
      <c r="M3009" s="328"/>
    </row>
    <row r="3010" spans="5:13" s="243" customFormat="1">
      <c r="E3010" s="328"/>
      <c r="F3010" s="328"/>
      <c r="G3010" s="328"/>
      <c r="M3010" s="328"/>
    </row>
    <row r="3011" spans="5:13" s="243" customFormat="1">
      <c r="E3011" s="328"/>
      <c r="F3011" s="328"/>
      <c r="G3011" s="328"/>
      <c r="M3011" s="328"/>
    </row>
    <row r="3012" spans="5:13" s="243" customFormat="1">
      <c r="E3012" s="328"/>
      <c r="F3012" s="328"/>
      <c r="G3012" s="328"/>
      <c r="M3012" s="328"/>
    </row>
    <row r="3013" spans="5:13" s="243" customFormat="1">
      <c r="E3013" s="328"/>
      <c r="F3013" s="328"/>
      <c r="G3013" s="328"/>
      <c r="M3013" s="328"/>
    </row>
    <row r="3014" spans="5:13" s="243" customFormat="1">
      <c r="E3014" s="328"/>
      <c r="F3014" s="328"/>
      <c r="G3014" s="328"/>
      <c r="M3014" s="328"/>
    </row>
    <row r="3015" spans="5:13" s="243" customFormat="1">
      <c r="E3015" s="328"/>
      <c r="F3015" s="328"/>
      <c r="G3015" s="328"/>
      <c r="M3015" s="328"/>
    </row>
    <row r="3016" spans="5:13" s="243" customFormat="1">
      <c r="E3016" s="328"/>
      <c r="F3016" s="328"/>
      <c r="G3016" s="328"/>
      <c r="M3016" s="328"/>
    </row>
    <row r="3017" spans="5:13" s="243" customFormat="1">
      <c r="E3017" s="328"/>
      <c r="F3017" s="328"/>
      <c r="G3017" s="328"/>
      <c r="M3017" s="328"/>
    </row>
    <row r="3018" spans="5:13" s="243" customFormat="1">
      <c r="E3018" s="328"/>
      <c r="F3018" s="328"/>
      <c r="G3018" s="328"/>
      <c r="M3018" s="328"/>
    </row>
    <row r="3019" spans="5:13" s="243" customFormat="1">
      <c r="E3019" s="328"/>
      <c r="F3019" s="328"/>
      <c r="G3019" s="328"/>
      <c r="M3019" s="328"/>
    </row>
    <row r="3020" spans="5:13" s="243" customFormat="1">
      <c r="E3020" s="328"/>
      <c r="F3020" s="328"/>
      <c r="G3020" s="328"/>
      <c r="M3020" s="328"/>
    </row>
    <row r="3021" spans="5:13" s="243" customFormat="1">
      <c r="E3021" s="328"/>
      <c r="F3021" s="328"/>
      <c r="G3021" s="328"/>
      <c r="M3021" s="328"/>
    </row>
    <row r="3022" spans="5:13" s="243" customFormat="1">
      <c r="E3022" s="328"/>
      <c r="F3022" s="328"/>
      <c r="G3022" s="328"/>
      <c r="M3022" s="328"/>
    </row>
    <row r="3023" spans="5:13" s="243" customFormat="1">
      <c r="E3023" s="328"/>
      <c r="F3023" s="328"/>
      <c r="G3023" s="328"/>
      <c r="M3023" s="328"/>
    </row>
    <row r="3024" spans="5:13" s="243" customFormat="1">
      <c r="E3024" s="328"/>
      <c r="F3024" s="328"/>
      <c r="G3024" s="328"/>
      <c r="M3024" s="328"/>
    </row>
    <row r="3025" spans="5:13" s="243" customFormat="1">
      <c r="E3025" s="328"/>
      <c r="F3025" s="328"/>
      <c r="G3025" s="328"/>
      <c r="M3025" s="328"/>
    </row>
    <row r="3026" spans="5:13" s="243" customFormat="1">
      <c r="E3026" s="328"/>
      <c r="F3026" s="328"/>
      <c r="G3026" s="328"/>
      <c r="M3026" s="328"/>
    </row>
    <row r="3027" spans="5:13" s="243" customFormat="1">
      <c r="E3027" s="328"/>
      <c r="F3027" s="328"/>
      <c r="G3027" s="328"/>
      <c r="M3027" s="328"/>
    </row>
    <row r="3028" spans="5:13" s="243" customFormat="1">
      <c r="E3028" s="328"/>
      <c r="F3028" s="328"/>
      <c r="G3028" s="328"/>
      <c r="M3028" s="328"/>
    </row>
    <row r="3029" spans="5:13" s="243" customFormat="1">
      <c r="E3029" s="328"/>
      <c r="F3029" s="328"/>
      <c r="G3029" s="328"/>
      <c r="M3029" s="328"/>
    </row>
    <row r="3030" spans="5:13" s="243" customFormat="1">
      <c r="E3030" s="328"/>
      <c r="F3030" s="328"/>
      <c r="G3030" s="328"/>
      <c r="M3030" s="328"/>
    </row>
    <row r="3031" spans="5:13" s="243" customFormat="1">
      <c r="E3031" s="328"/>
      <c r="F3031" s="328"/>
      <c r="G3031" s="328"/>
      <c r="M3031" s="328"/>
    </row>
    <row r="3032" spans="5:13" s="243" customFormat="1">
      <c r="E3032" s="328"/>
      <c r="F3032" s="328"/>
      <c r="G3032" s="328"/>
      <c r="M3032" s="328"/>
    </row>
    <row r="3033" spans="5:13" s="243" customFormat="1">
      <c r="E3033" s="328"/>
      <c r="F3033" s="328"/>
      <c r="G3033" s="328"/>
      <c r="M3033" s="328"/>
    </row>
    <row r="3034" spans="5:13" s="243" customFormat="1">
      <c r="E3034" s="328"/>
      <c r="F3034" s="328"/>
      <c r="G3034" s="328"/>
      <c r="M3034" s="328"/>
    </row>
    <row r="3035" spans="5:13" s="243" customFormat="1">
      <c r="E3035" s="328"/>
      <c r="F3035" s="328"/>
      <c r="G3035" s="328"/>
      <c r="M3035" s="328"/>
    </row>
    <row r="3036" spans="5:13" s="243" customFormat="1">
      <c r="E3036" s="328"/>
      <c r="F3036" s="328"/>
      <c r="G3036" s="328"/>
      <c r="M3036" s="328"/>
    </row>
    <row r="3037" spans="5:13" s="243" customFormat="1">
      <c r="E3037" s="328"/>
      <c r="F3037" s="328"/>
      <c r="G3037" s="328"/>
      <c r="M3037" s="328"/>
    </row>
    <row r="3038" spans="5:13" s="243" customFormat="1">
      <c r="E3038" s="328"/>
      <c r="F3038" s="328"/>
      <c r="G3038" s="328"/>
      <c r="M3038" s="328"/>
    </row>
    <row r="3039" spans="5:13" s="243" customFormat="1">
      <c r="E3039" s="328"/>
      <c r="F3039" s="328"/>
      <c r="G3039" s="328"/>
      <c r="M3039" s="328"/>
    </row>
    <row r="3040" spans="5:13" s="243" customFormat="1">
      <c r="E3040" s="328"/>
      <c r="F3040" s="328"/>
      <c r="G3040" s="328"/>
      <c r="M3040" s="328"/>
    </row>
    <row r="3041" spans="5:13" s="243" customFormat="1">
      <c r="E3041" s="328"/>
      <c r="F3041" s="328"/>
      <c r="G3041" s="328"/>
      <c r="M3041" s="328"/>
    </row>
    <row r="3042" spans="5:13" s="243" customFormat="1">
      <c r="E3042" s="328"/>
      <c r="F3042" s="328"/>
      <c r="G3042" s="328"/>
      <c r="M3042" s="328"/>
    </row>
    <row r="3043" spans="5:13" s="243" customFormat="1">
      <c r="E3043" s="328"/>
      <c r="F3043" s="328"/>
      <c r="G3043" s="328"/>
      <c r="M3043" s="328"/>
    </row>
    <row r="3044" spans="5:13" s="243" customFormat="1">
      <c r="E3044" s="328"/>
      <c r="F3044" s="328"/>
      <c r="G3044" s="328"/>
      <c r="M3044" s="328"/>
    </row>
    <row r="3045" spans="5:13" s="243" customFormat="1">
      <c r="E3045" s="328"/>
      <c r="F3045" s="328"/>
      <c r="G3045" s="328"/>
      <c r="M3045" s="328"/>
    </row>
    <row r="3046" spans="5:13" s="243" customFormat="1">
      <c r="E3046" s="328"/>
      <c r="F3046" s="328"/>
      <c r="G3046" s="328"/>
      <c r="M3046" s="328"/>
    </row>
    <row r="3047" spans="5:13" s="243" customFormat="1">
      <c r="E3047" s="328"/>
      <c r="F3047" s="328"/>
      <c r="G3047" s="328"/>
      <c r="M3047" s="328"/>
    </row>
    <row r="3048" spans="5:13" s="243" customFormat="1">
      <c r="E3048" s="328"/>
      <c r="F3048" s="328"/>
      <c r="G3048" s="328"/>
      <c r="M3048" s="328"/>
    </row>
    <row r="3049" spans="5:13" s="243" customFormat="1">
      <c r="E3049" s="328"/>
      <c r="F3049" s="328"/>
      <c r="G3049" s="328"/>
      <c r="M3049" s="328"/>
    </row>
    <row r="3050" spans="5:13" s="243" customFormat="1">
      <c r="E3050" s="328"/>
      <c r="F3050" s="328"/>
      <c r="G3050" s="328"/>
      <c r="M3050" s="328"/>
    </row>
    <row r="3051" spans="5:13" s="243" customFormat="1">
      <c r="E3051" s="328"/>
      <c r="F3051" s="328"/>
      <c r="G3051" s="328"/>
      <c r="M3051" s="328"/>
    </row>
    <row r="3052" spans="5:13" s="243" customFormat="1">
      <c r="E3052" s="328"/>
      <c r="F3052" s="328"/>
      <c r="G3052" s="328"/>
      <c r="M3052" s="328"/>
    </row>
    <row r="3053" spans="5:13" s="243" customFormat="1">
      <c r="E3053" s="328"/>
      <c r="F3053" s="328"/>
      <c r="G3053" s="328"/>
      <c r="M3053" s="328"/>
    </row>
    <row r="3054" spans="5:13" s="243" customFormat="1">
      <c r="E3054" s="328"/>
      <c r="F3054" s="328"/>
      <c r="G3054" s="328"/>
      <c r="M3054" s="328"/>
    </row>
    <row r="3055" spans="5:13" s="243" customFormat="1">
      <c r="E3055" s="328"/>
      <c r="F3055" s="328"/>
      <c r="G3055" s="328"/>
      <c r="M3055" s="328"/>
    </row>
    <row r="3056" spans="5:13" s="243" customFormat="1">
      <c r="E3056" s="328"/>
      <c r="F3056" s="328"/>
      <c r="G3056" s="328"/>
      <c r="M3056" s="328"/>
    </row>
    <row r="3057" spans="5:13" s="243" customFormat="1">
      <c r="E3057" s="328"/>
      <c r="F3057" s="328"/>
      <c r="G3057" s="328"/>
      <c r="M3057" s="328"/>
    </row>
    <row r="3058" spans="5:13" s="243" customFormat="1">
      <c r="E3058" s="328"/>
      <c r="F3058" s="328"/>
      <c r="G3058" s="328"/>
      <c r="M3058" s="328"/>
    </row>
    <row r="3059" spans="5:13" s="243" customFormat="1">
      <c r="E3059" s="328"/>
      <c r="F3059" s="328"/>
      <c r="G3059" s="328"/>
      <c r="M3059" s="328"/>
    </row>
    <row r="3060" spans="5:13" s="243" customFormat="1">
      <c r="E3060" s="328"/>
      <c r="F3060" s="328"/>
      <c r="G3060" s="328"/>
      <c r="M3060" s="328"/>
    </row>
    <row r="3061" spans="5:13" s="243" customFormat="1">
      <c r="E3061" s="328"/>
      <c r="F3061" s="328"/>
      <c r="G3061" s="328"/>
      <c r="M3061" s="328"/>
    </row>
    <row r="3062" spans="5:13" s="243" customFormat="1">
      <c r="E3062" s="328"/>
      <c r="F3062" s="328"/>
      <c r="G3062" s="328"/>
      <c r="M3062" s="328"/>
    </row>
    <row r="3063" spans="5:13" s="243" customFormat="1">
      <c r="E3063" s="328"/>
      <c r="F3063" s="328"/>
      <c r="G3063" s="328"/>
      <c r="M3063" s="328"/>
    </row>
    <row r="3064" spans="5:13" s="243" customFormat="1">
      <c r="E3064" s="328"/>
      <c r="F3064" s="328"/>
      <c r="G3064" s="328"/>
      <c r="M3064" s="328"/>
    </row>
    <row r="3065" spans="5:13" s="243" customFormat="1">
      <c r="E3065" s="328"/>
      <c r="F3065" s="328"/>
      <c r="G3065" s="328"/>
      <c r="M3065" s="328"/>
    </row>
    <row r="3066" spans="5:13" s="243" customFormat="1">
      <c r="E3066" s="328"/>
      <c r="F3066" s="328"/>
      <c r="G3066" s="328"/>
      <c r="M3066" s="328"/>
    </row>
    <row r="3067" spans="5:13" s="243" customFormat="1">
      <c r="E3067" s="328"/>
      <c r="F3067" s="328"/>
      <c r="G3067" s="328"/>
      <c r="M3067" s="328"/>
    </row>
    <row r="3068" spans="5:13" s="243" customFormat="1">
      <c r="E3068" s="328"/>
      <c r="F3068" s="328"/>
      <c r="G3068" s="328"/>
      <c r="M3068" s="328"/>
    </row>
    <row r="3069" spans="5:13" s="243" customFormat="1">
      <c r="E3069" s="328"/>
      <c r="F3069" s="328"/>
      <c r="G3069" s="328"/>
      <c r="M3069" s="328"/>
    </row>
    <row r="3070" spans="5:13" s="243" customFormat="1">
      <c r="E3070" s="328"/>
      <c r="F3070" s="328"/>
      <c r="G3070" s="328"/>
      <c r="M3070" s="328"/>
    </row>
    <row r="3071" spans="5:13" s="243" customFormat="1">
      <c r="E3071" s="328"/>
      <c r="F3071" s="328"/>
      <c r="G3071" s="328"/>
      <c r="M3071" s="328"/>
    </row>
    <row r="3072" spans="5:13" s="243" customFormat="1">
      <c r="E3072" s="328"/>
      <c r="F3072" s="328"/>
      <c r="G3072" s="328"/>
      <c r="M3072" s="328"/>
    </row>
    <row r="3073" spans="5:13" s="243" customFormat="1">
      <c r="E3073" s="328"/>
      <c r="F3073" s="328"/>
      <c r="G3073" s="328"/>
      <c r="M3073" s="328"/>
    </row>
    <row r="3074" spans="5:13" s="243" customFormat="1">
      <c r="E3074" s="328"/>
      <c r="F3074" s="328"/>
      <c r="G3074" s="328"/>
      <c r="M3074" s="328"/>
    </row>
    <row r="3075" spans="5:13" s="243" customFormat="1">
      <c r="E3075" s="328"/>
      <c r="F3075" s="328"/>
      <c r="G3075" s="328"/>
      <c r="M3075" s="328"/>
    </row>
    <row r="3076" spans="5:13" s="243" customFormat="1">
      <c r="E3076" s="328"/>
      <c r="F3076" s="328"/>
      <c r="G3076" s="328"/>
      <c r="M3076" s="328"/>
    </row>
    <row r="3077" spans="5:13" s="243" customFormat="1">
      <c r="E3077" s="328"/>
      <c r="F3077" s="328"/>
      <c r="G3077" s="328"/>
      <c r="M3077" s="328"/>
    </row>
    <row r="3078" spans="5:13" s="243" customFormat="1">
      <c r="E3078" s="328"/>
      <c r="F3078" s="328"/>
      <c r="G3078" s="328"/>
      <c r="M3078" s="328"/>
    </row>
    <row r="3079" spans="5:13" s="243" customFormat="1">
      <c r="E3079" s="328"/>
      <c r="F3079" s="328"/>
      <c r="G3079" s="328"/>
      <c r="M3079" s="328"/>
    </row>
    <row r="3080" spans="5:13" s="243" customFormat="1">
      <c r="E3080" s="328"/>
      <c r="F3080" s="328"/>
      <c r="G3080" s="328"/>
      <c r="M3080" s="328"/>
    </row>
    <row r="3081" spans="5:13" s="243" customFormat="1">
      <c r="E3081" s="328"/>
      <c r="F3081" s="328"/>
      <c r="G3081" s="328"/>
      <c r="M3081" s="328"/>
    </row>
    <row r="3082" spans="5:13" s="243" customFormat="1">
      <c r="E3082" s="328"/>
      <c r="F3082" s="328"/>
      <c r="G3082" s="328"/>
      <c r="M3082" s="328"/>
    </row>
    <row r="3083" spans="5:13" s="243" customFormat="1">
      <c r="E3083" s="328"/>
      <c r="F3083" s="328"/>
      <c r="G3083" s="328"/>
      <c r="M3083" s="328"/>
    </row>
    <row r="3084" spans="5:13" s="243" customFormat="1">
      <c r="E3084" s="328"/>
      <c r="F3084" s="328"/>
      <c r="G3084" s="328"/>
      <c r="M3084" s="328"/>
    </row>
    <row r="3085" spans="5:13" s="243" customFormat="1">
      <c r="E3085" s="328"/>
      <c r="F3085" s="328"/>
      <c r="G3085" s="328"/>
      <c r="M3085" s="328"/>
    </row>
    <row r="3086" spans="5:13" s="243" customFormat="1">
      <c r="E3086" s="328"/>
      <c r="F3086" s="328"/>
      <c r="G3086" s="328"/>
      <c r="M3086" s="328"/>
    </row>
    <row r="3087" spans="5:13" s="243" customFormat="1">
      <c r="E3087" s="328"/>
      <c r="F3087" s="328"/>
      <c r="G3087" s="328"/>
      <c r="M3087" s="328"/>
    </row>
    <row r="3088" spans="5:13" s="243" customFormat="1">
      <c r="E3088" s="328"/>
      <c r="F3088" s="328"/>
      <c r="G3088" s="328"/>
      <c r="M3088" s="328"/>
    </row>
    <row r="3089" spans="5:13" s="243" customFormat="1">
      <c r="E3089" s="328"/>
      <c r="F3089" s="328"/>
      <c r="G3089" s="328"/>
      <c r="M3089" s="328"/>
    </row>
    <row r="3090" spans="5:13" s="243" customFormat="1">
      <c r="E3090" s="328"/>
      <c r="F3090" s="328"/>
      <c r="G3090" s="328"/>
      <c r="M3090" s="328"/>
    </row>
    <row r="3091" spans="5:13" s="243" customFormat="1">
      <c r="E3091" s="328"/>
      <c r="F3091" s="328"/>
      <c r="G3091" s="328"/>
      <c r="M3091" s="328"/>
    </row>
    <row r="3092" spans="5:13" s="243" customFormat="1">
      <c r="E3092" s="328"/>
      <c r="F3092" s="328"/>
      <c r="G3092" s="328"/>
      <c r="M3092" s="328"/>
    </row>
    <row r="3093" spans="5:13" s="243" customFormat="1">
      <c r="E3093" s="328"/>
      <c r="F3093" s="328"/>
      <c r="G3093" s="328"/>
      <c r="M3093" s="328"/>
    </row>
    <row r="3094" spans="5:13" s="243" customFormat="1">
      <c r="E3094" s="328"/>
      <c r="F3094" s="328"/>
      <c r="G3094" s="328"/>
      <c r="M3094" s="328"/>
    </row>
    <row r="3095" spans="5:13" s="243" customFormat="1">
      <c r="E3095" s="328"/>
      <c r="F3095" s="328"/>
      <c r="G3095" s="328"/>
      <c r="M3095" s="328"/>
    </row>
    <row r="3096" spans="5:13" s="243" customFormat="1">
      <c r="E3096" s="328"/>
      <c r="F3096" s="328"/>
      <c r="G3096" s="328"/>
      <c r="M3096" s="328"/>
    </row>
    <row r="3097" spans="5:13" s="243" customFormat="1">
      <c r="E3097" s="328"/>
      <c r="F3097" s="328"/>
      <c r="G3097" s="328"/>
      <c r="M3097" s="328"/>
    </row>
    <row r="3098" spans="5:13" s="243" customFormat="1">
      <c r="E3098" s="328"/>
      <c r="F3098" s="328"/>
      <c r="G3098" s="328"/>
      <c r="M3098" s="328"/>
    </row>
    <row r="3099" spans="5:13" s="243" customFormat="1">
      <c r="E3099" s="328"/>
      <c r="F3099" s="328"/>
      <c r="G3099" s="328"/>
      <c r="M3099" s="328"/>
    </row>
    <row r="3100" spans="5:13" s="243" customFormat="1">
      <c r="E3100" s="328"/>
      <c r="F3100" s="328"/>
      <c r="G3100" s="328"/>
      <c r="M3100" s="328"/>
    </row>
    <row r="3101" spans="5:13" s="243" customFormat="1">
      <c r="E3101" s="328"/>
      <c r="F3101" s="328"/>
      <c r="G3101" s="328"/>
      <c r="M3101" s="328"/>
    </row>
    <row r="3102" spans="5:13" s="243" customFormat="1">
      <c r="E3102" s="328"/>
      <c r="F3102" s="328"/>
      <c r="G3102" s="328"/>
      <c r="M3102" s="328"/>
    </row>
    <row r="3103" spans="5:13" s="243" customFormat="1">
      <c r="E3103" s="328"/>
      <c r="F3103" s="328"/>
      <c r="G3103" s="328"/>
      <c r="M3103" s="328"/>
    </row>
    <row r="3104" spans="5:13" s="243" customFormat="1">
      <c r="E3104" s="328"/>
      <c r="F3104" s="328"/>
      <c r="G3104" s="328"/>
      <c r="M3104" s="328"/>
    </row>
    <row r="3105" spans="5:13" s="243" customFormat="1">
      <c r="E3105" s="328"/>
      <c r="F3105" s="328"/>
      <c r="G3105" s="328"/>
      <c r="M3105" s="328"/>
    </row>
    <row r="3106" spans="5:13" s="243" customFormat="1">
      <c r="E3106" s="328"/>
      <c r="F3106" s="328"/>
      <c r="G3106" s="328"/>
      <c r="M3106" s="328"/>
    </row>
    <row r="3107" spans="5:13" s="243" customFormat="1">
      <c r="E3107" s="328"/>
      <c r="F3107" s="328"/>
      <c r="G3107" s="328"/>
      <c r="M3107" s="328"/>
    </row>
    <row r="3108" spans="5:13" s="243" customFormat="1">
      <c r="E3108" s="328"/>
      <c r="F3108" s="328"/>
      <c r="G3108" s="328"/>
      <c r="M3108" s="328"/>
    </row>
    <row r="3109" spans="5:13" s="243" customFormat="1">
      <c r="E3109" s="328"/>
      <c r="F3109" s="328"/>
      <c r="G3109" s="328"/>
      <c r="M3109" s="328"/>
    </row>
    <row r="3110" spans="5:13" s="243" customFormat="1">
      <c r="E3110" s="328"/>
      <c r="F3110" s="328"/>
      <c r="G3110" s="328"/>
      <c r="M3110" s="328"/>
    </row>
    <row r="3111" spans="5:13" s="243" customFormat="1">
      <c r="E3111" s="328"/>
      <c r="F3111" s="328"/>
      <c r="G3111" s="328"/>
      <c r="M3111" s="328"/>
    </row>
    <row r="3112" spans="5:13" s="243" customFormat="1">
      <c r="E3112" s="328"/>
      <c r="F3112" s="328"/>
      <c r="G3112" s="328"/>
      <c r="M3112" s="328"/>
    </row>
    <row r="3113" spans="5:13" s="243" customFormat="1">
      <c r="E3113" s="328"/>
      <c r="F3113" s="328"/>
      <c r="G3113" s="328"/>
      <c r="M3113" s="328"/>
    </row>
    <row r="3114" spans="5:13" s="243" customFormat="1">
      <c r="E3114" s="328"/>
      <c r="F3114" s="328"/>
      <c r="G3114" s="328"/>
      <c r="M3114" s="328"/>
    </row>
    <row r="3115" spans="5:13" s="243" customFormat="1">
      <c r="E3115" s="328"/>
      <c r="F3115" s="328"/>
      <c r="G3115" s="328"/>
      <c r="M3115" s="328"/>
    </row>
    <row r="3116" spans="5:13" s="243" customFormat="1">
      <c r="E3116" s="328"/>
      <c r="F3116" s="328"/>
      <c r="G3116" s="328"/>
      <c r="M3116" s="328"/>
    </row>
    <row r="3117" spans="5:13" s="243" customFormat="1">
      <c r="E3117" s="328"/>
      <c r="F3117" s="328"/>
      <c r="G3117" s="328"/>
      <c r="M3117" s="328"/>
    </row>
    <row r="3118" spans="5:13" s="243" customFormat="1">
      <c r="E3118" s="328"/>
      <c r="F3118" s="328"/>
      <c r="G3118" s="328"/>
      <c r="M3118" s="328"/>
    </row>
    <row r="3119" spans="5:13" s="243" customFormat="1">
      <c r="E3119" s="328"/>
      <c r="F3119" s="328"/>
      <c r="G3119" s="328"/>
      <c r="M3119" s="328"/>
    </row>
    <row r="3120" spans="5:13" s="243" customFormat="1">
      <c r="E3120" s="328"/>
      <c r="F3120" s="328"/>
      <c r="G3120" s="328"/>
      <c r="M3120" s="328"/>
    </row>
    <row r="3121" spans="5:13" s="243" customFormat="1">
      <c r="E3121" s="328"/>
      <c r="F3121" s="328"/>
      <c r="G3121" s="328"/>
      <c r="M3121" s="328"/>
    </row>
    <row r="3122" spans="5:13" s="243" customFormat="1">
      <c r="E3122" s="328"/>
      <c r="F3122" s="328"/>
      <c r="G3122" s="328"/>
      <c r="M3122" s="328"/>
    </row>
    <row r="3123" spans="5:13" s="243" customFormat="1">
      <c r="E3123" s="328"/>
      <c r="F3123" s="328"/>
      <c r="G3123" s="328"/>
      <c r="M3123" s="328"/>
    </row>
    <row r="3124" spans="5:13" s="243" customFormat="1">
      <c r="E3124" s="328"/>
      <c r="F3124" s="328"/>
      <c r="G3124" s="328"/>
      <c r="M3124" s="328"/>
    </row>
    <row r="3125" spans="5:13" s="243" customFormat="1">
      <c r="E3125" s="328"/>
      <c r="F3125" s="328"/>
      <c r="G3125" s="328"/>
      <c r="M3125" s="328"/>
    </row>
    <row r="3126" spans="5:13" s="243" customFormat="1">
      <c r="E3126" s="328"/>
      <c r="F3126" s="328"/>
      <c r="G3126" s="328"/>
      <c r="M3126" s="328"/>
    </row>
    <row r="3127" spans="5:13" s="243" customFormat="1">
      <c r="E3127" s="328"/>
      <c r="F3127" s="328"/>
      <c r="G3127" s="328"/>
      <c r="M3127" s="328"/>
    </row>
    <row r="3128" spans="5:13" s="243" customFormat="1">
      <c r="E3128" s="328"/>
      <c r="F3128" s="328"/>
      <c r="G3128" s="328"/>
      <c r="M3128" s="328"/>
    </row>
    <row r="3129" spans="5:13" s="243" customFormat="1">
      <c r="E3129" s="328"/>
      <c r="F3129" s="328"/>
      <c r="G3129" s="328"/>
      <c r="M3129" s="328"/>
    </row>
    <row r="3130" spans="5:13" s="243" customFormat="1">
      <c r="E3130" s="328"/>
      <c r="F3130" s="328"/>
      <c r="G3130" s="328"/>
      <c r="M3130" s="328"/>
    </row>
    <row r="3131" spans="5:13" s="243" customFormat="1">
      <c r="E3131" s="328"/>
      <c r="F3131" s="328"/>
      <c r="G3131" s="328"/>
      <c r="M3131" s="328"/>
    </row>
    <row r="3132" spans="5:13" s="243" customFormat="1">
      <c r="E3132" s="328"/>
      <c r="F3132" s="328"/>
      <c r="G3132" s="328"/>
      <c r="M3132" s="328"/>
    </row>
    <row r="3133" spans="5:13" s="243" customFormat="1">
      <c r="E3133" s="328"/>
      <c r="F3133" s="328"/>
      <c r="G3133" s="328"/>
      <c r="M3133" s="328"/>
    </row>
    <row r="3134" spans="5:13" s="243" customFormat="1">
      <c r="E3134" s="328"/>
      <c r="F3134" s="328"/>
      <c r="G3134" s="328"/>
      <c r="M3134" s="328"/>
    </row>
    <row r="3135" spans="5:13" s="243" customFormat="1">
      <c r="E3135" s="328"/>
      <c r="F3135" s="328"/>
      <c r="G3135" s="328"/>
      <c r="M3135" s="328"/>
    </row>
    <row r="3136" spans="5:13" s="243" customFormat="1">
      <c r="E3136" s="328"/>
      <c r="F3136" s="328"/>
      <c r="G3136" s="328"/>
      <c r="M3136" s="328"/>
    </row>
    <row r="3137" spans="5:13" s="243" customFormat="1">
      <c r="E3137" s="328"/>
      <c r="F3137" s="328"/>
      <c r="G3137" s="328"/>
      <c r="M3137" s="328"/>
    </row>
    <row r="3138" spans="5:13" s="243" customFormat="1">
      <c r="E3138" s="328"/>
      <c r="F3138" s="328"/>
      <c r="G3138" s="328"/>
      <c r="M3138" s="328"/>
    </row>
    <row r="3139" spans="5:13" s="243" customFormat="1">
      <c r="E3139" s="328"/>
      <c r="F3139" s="328"/>
      <c r="G3139" s="328"/>
      <c r="M3139" s="328"/>
    </row>
    <row r="3140" spans="5:13" s="243" customFormat="1">
      <c r="E3140" s="328"/>
      <c r="F3140" s="328"/>
      <c r="G3140" s="328"/>
      <c r="M3140" s="328"/>
    </row>
    <row r="3141" spans="5:13" s="243" customFormat="1">
      <c r="E3141" s="328"/>
      <c r="F3141" s="328"/>
      <c r="G3141" s="328"/>
      <c r="M3141" s="328"/>
    </row>
    <row r="3142" spans="5:13" s="243" customFormat="1">
      <c r="E3142" s="328"/>
      <c r="F3142" s="328"/>
      <c r="G3142" s="328"/>
      <c r="M3142" s="328"/>
    </row>
    <row r="3143" spans="5:13" s="243" customFormat="1">
      <c r="E3143" s="328"/>
      <c r="F3143" s="328"/>
      <c r="G3143" s="328"/>
      <c r="M3143" s="328"/>
    </row>
    <row r="3144" spans="5:13" s="243" customFormat="1">
      <c r="E3144" s="328"/>
      <c r="F3144" s="328"/>
      <c r="G3144" s="328"/>
      <c r="M3144" s="328"/>
    </row>
    <row r="3145" spans="5:13" s="243" customFormat="1">
      <c r="E3145" s="328"/>
      <c r="F3145" s="328"/>
      <c r="G3145" s="328"/>
      <c r="M3145" s="328"/>
    </row>
    <row r="3146" spans="5:13" s="243" customFormat="1">
      <c r="E3146" s="328"/>
      <c r="F3146" s="328"/>
      <c r="G3146" s="328"/>
      <c r="M3146" s="328"/>
    </row>
    <row r="3147" spans="5:13" s="243" customFormat="1">
      <c r="E3147" s="328"/>
      <c r="F3147" s="328"/>
      <c r="G3147" s="328"/>
      <c r="M3147" s="328"/>
    </row>
    <row r="3148" spans="5:13" s="243" customFormat="1">
      <c r="E3148" s="328"/>
      <c r="F3148" s="328"/>
      <c r="G3148" s="328"/>
      <c r="M3148" s="328"/>
    </row>
    <row r="3149" spans="5:13" s="243" customFormat="1">
      <c r="E3149" s="328"/>
      <c r="F3149" s="328"/>
      <c r="G3149" s="328"/>
      <c r="M3149" s="328"/>
    </row>
    <row r="3150" spans="5:13" s="243" customFormat="1">
      <c r="E3150" s="328"/>
      <c r="F3150" s="328"/>
      <c r="G3150" s="328"/>
      <c r="M3150" s="328"/>
    </row>
    <row r="3151" spans="5:13" s="243" customFormat="1">
      <c r="E3151" s="328"/>
      <c r="F3151" s="328"/>
      <c r="G3151" s="328"/>
      <c r="M3151" s="328"/>
    </row>
    <row r="3152" spans="5:13" s="243" customFormat="1">
      <c r="E3152" s="328"/>
      <c r="F3152" s="328"/>
      <c r="G3152" s="328"/>
      <c r="M3152" s="328"/>
    </row>
    <row r="3153" spans="5:13" s="243" customFormat="1">
      <c r="E3153" s="328"/>
      <c r="F3153" s="328"/>
      <c r="G3153" s="328"/>
      <c r="M3153" s="328"/>
    </row>
    <row r="3154" spans="5:13" s="243" customFormat="1">
      <c r="E3154" s="328"/>
      <c r="F3154" s="328"/>
      <c r="G3154" s="328"/>
      <c r="M3154" s="328"/>
    </row>
    <row r="3155" spans="5:13" s="243" customFormat="1">
      <c r="E3155" s="328"/>
      <c r="F3155" s="328"/>
      <c r="G3155" s="328"/>
      <c r="M3155" s="328"/>
    </row>
    <row r="3156" spans="5:13" s="243" customFormat="1">
      <c r="E3156" s="328"/>
      <c r="F3156" s="328"/>
      <c r="G3156" s="328"/>
      <c r="M3156" s="328"/>
    </row>
    <row r="3157" spans="5:13" s="243" customFormat="1">
      <c r="E3157" s="328"/>
      <c r="F3157" s="328"/>
      <c r="G3157" s="328"/>
      <c r="M3157" s="328"/>
    </row>
    <row r="3158" spans="5:13" s="243" customFormat="1">
      <c r="E3158" s="328"/>
      <c r="F3158" s="328"/>
      <c r="G3158" s="328"/>
      <c r="M3158" s="328"/>
    </row>
    <row r="3159" spans="5:13" s="243" customFormat="1">
      <c r="E3159" s="328"/>
      <c r="F3159" s="328"/>
      <c r="G3159" s="328"/>
      <c r="M3159" s="328"/>
    </row>
    <row r="3160" spans="5:13" s="243" customFormat="1">
      <c r="E3160" s="328"/>
      <c r="F3160" s="328"/>
      <c r="G3160" s="328"/>
      <c r="M3160" s="328"/>
    </row>
    <row r="3161" spans="5:13" s="243" customFormat="1">
      <c r="E3161" s="328"/>
      <c r="F3161" s="328"/>
      <c r="G3161" s="328"/>
      <c r="M3161" s="328"/>
    </row>
    <row r="3162" spans="5:13" s="243" customFormat="1">
      <c r="E3162" s="328"/>
      <c r="F3162" s="328"/>
      <c r="G3162" s="328"/>
      <c r="M3162" s="328"/>
    </row>
    <row r="3163" spans="5:13" s="243" customFormat="1">
      <c r="E3163" s="328"/>
      <c r="F3163" s="328"/>
      <c r="G3163" s="328"/>
      <c r="M3163" s="328"/>
    </row>
    <row r="3164" spans="5:13" s="243" customFormat="1">
      <c r="E3164" s="328"/>
      <c r="F3164" s="328"/>
      <c r="G3164" s="328"/>
      <c r="M3164" s="328"/>
    </row>
    <row r="3165" spans="5:13" s="243" customFormat="1">
      <c r="E3165" s="328"/>
      <c r="F3165" s="328"/>
      <c r="G3165" s="328"/>
      <c r="M3165" s="328"/>
    </row>
    <row r="3166" spans="5:13" s="243" customFormat="1">
      <c r="E3166" s="328"/>
      <c r="F3166" s="328"/>
      <c r="G3166" s="328"/>
      <c r="M3166" s="328"/>
    </row>
    <row r="3167" spans="5:13" s="243" customFormat="1">
      <c r="E3167" s="328"/>
      <c r="F3167" s="328"/>
      <c r="G3167" s="328"/>
      <c r="M3167" s="328"/>
    </row>
    <row r="3168" spans="5:13" s="243" customFormat="1">
      <c r="E3168" s="328"/>
      <c r="F3168" s="328"/>
      <c r="G3168" s="328"/>
      <c r="M3168" s="328"/>
    </row>
    <row r="3169" spans="5:13" s="243" customFormat="1">
      <c r="E3169" s="328"/>
      <c r="F3169" s="328"/>
      <c r="G3169" s="328"/>
      <c r="M3169" s="328"/>
    </row>
    <row r="3170" spans="5:13" s="243" customFormat="1">
      <c r="E3170" s="328"/>
      <c r="F3170" s="328"/>
      <c r="G3170" s="328"/>
      <c r="M3170" s="328"/>
    </row>
    <row r="3171" spans="5:13" s="243" customFormat="1">
      <c r="E3171" s="328"/>
      <c r="F3171" s="328"/>
      <c r="G3171" s="328"/>
      <c r="M3171" s="328"/>
    </row>
    <row r="3172" spans="5:13" s="243" customFormat="1">
      <c r="E3172" s="328"/>
      <c r="F3172" s="328"/>
      <c r="G3172" s="328"/>
      <c r="M3172" s="328"/>
    </row>
    <row r="3173" spans="5:13" s="243" customFormat="1">
      <c r="E3173" s="328"/>
      <c r="F3173" s="328"/>
      <c r="G3173" s="328"/>
      <c r="M3173" s="328"/>
    </row>
    <row r="3174" spans="5:13" s="243" customFormat="1">
      <c r="E3174" s="328"/>
      <c r="F3174" s="328"/>
      <c r="G3174" s="328"/>
      <c r="M3174" s="328"/>
    </row>
    <row r="3175" spans="5:13" s="243" customFormat="1">
      <c r="E3175" s="328"/>
      <c r="F3175" s="328"/>
      <c r="G3175" s="328"/>
      <c r="M3175" s="328"/>
    </row>
    <row r="3176" spans="5:13" s="243" customFormat="1">
      <c r="E3176" s="328"/>
      <c r="F3176" s="328"/>
      <c r="G3176" s="328"/>
      <c r="M3176" s="328"/>
    </row>
    <row r="3177" spans="5:13" s="243" customFormat="1">
      <c r="E3177" s="328"/>
      <c r="F3177" s="328"/>
      <c r="G3177" s="328"/>
      <c r="M3177" s="328"/>
    </row>
    <row r="3178" spans="5:13" s="243" customFormat="1">
      <c r="E3178" s="328"/>
      <c r="F3178" s="328"/>
      <c r="G3178" s="328"/>
      <c r="M3178" s="328"/>
    </row>
    <row r="3179" spans="5:13" s="243" customFormat="1">
      <c r="E3179" s="328"/>
      <c r="F3179" s="328"/>
      <c r="G3179" s="328"/>
      <c r="M3179" s="328"/>
    </row>
    <row r="3180" spans="5:13" s="243" customFormat="1">
      <c r="E3180" s="328"/>
      <c r="F3180" s="328"/>
      <c r="G3180" s="328"/>
      <c r="M3180" s="328"/>
    </row>
    <row r="3181" spans="5:13" s="243" customFormat="1">
      <c r="E3181" s="328"/>
      <c r="F3181" s="328"/>
      <c r="G3181" s="328"/>
      <c r="M3181" s="328"/>
    </row>
    <row r="3182" spans="5:13" s="243" customFormat="1">
      <c r="E3182" s="328"/>
      <c r="F3182" s="328"/>
      <c r="G3182" s="328"/>
      <c r="M3182" s="328"/>
    </row>
    <row r="3183" spans="5:13" s="243" customFormat="1">
      <c r="E3183" s="328"/>
      <c r="F3183" s="328"/>
      <c r="G3183" s="328"/>
      <c r="M3183" s="328"/>
    </row>
    <row r="3184" spans="5:13" s="243" customFormat="1">
      <c r="E3184" s="328"/>
      <c r="F3184" s="328"/>
      <c r="G3184" s="328"/>
      <c r="M3184" s="328"/>
    </row>
    <row r="3185" spans="5:13" s="243" customFormat="1">
      <c r="E3185" s="328"/>
      <c r="F3185" s="328"/>
      <c r="G3185" s="328"/>
      <c r="M3185" s="328"/>
    </row>
    <row r="3186" spans="5:13" s="243" customFormat="1">
      <c r="E3186" s="328"/>
      <c r="F3186" s="328"/>
      <c r="G3186" s="328"/>
      <c r="M3186" s="328"/>
    </row>
    <row r="3187" spans="5:13" s="243" customFormat="1">
      <c r="E3187" s="328"/>
      <c r="F3187" s="328"/>
      <c r="G3187" s="328"/>
      <c r="M3187" s="328"/>
    </row>
    <row r="3188" spans="5:13" s="243" customFormat="1">
      <c r="E3188" s="328"/>
      <c r="F3188" s="328"/>
      <c r="G3188" s="328"/>
      <c r="M3188" s="328"/>
    </row>
    <row r="3189" spans="5:13" s="243" customFormat="1">
      <c r="E3189" s="328"/>
      <c r="F3189" s="328"/>
      <c r="G3189" s="328"/>
      <c r="M3189" s="328"/>
    </row>
    <row r="3190" spans="5:13" s="243" customFormat="1">
      <c r="E3190" s="328"/>
      <c r="F3190" s="328"/>
      <c r="G3190" s="328"/>
      <c r="M3190" s="328"/>
    </row>
    <row r="3191" spans="5:13" s="243" customFormat="1">
      <c r="E3191" s="328"/>
      <c r="F3191" s="328"/>
      <c r="G3191" s="328"/>
      <c r="M3191" s="328"/>
    </row>
    <row r="3192" spans="5:13" s="243" customFormat="1">
      <c r="E3192" s="328"/>
      <c r="F3192" s="328"/>
      <c r="G3192" s="328"/>
      <c r="M3192" s="328"/>
    </row>
    <row r="3193" spans="5:13" s="243" customFormat="1">
      <c r="E3193" s="328"/>
      <c r="F3193" s="328"/>
      <c r="G3193" s="328"/>
      <c r="M3193" s="328"/>
    </row>
    <row r="3194" spans="5:13" s="243" customFormat="1">
      <c r="E3194" s="328"/>
      <c r="F3194" s="328"/>
      <c r="G3194" s="328"/>
      <c r="M3194" s="328"/>
    </row>
    <row r="3195" spans="5:13" s="243" customFormat="1">
      <c r="E3195" s="328"/>
      <c r="F3195" s="328"/>
      <c r="G3195" s="328"/>
      <c r="M3195" s="328"/>
    </row>
    <row r="3196" spans="5:13" s="243" customFormat="1">
      <c r="E3196" s="328"/>
      <c r="F3196" s="328"/>
      <c r="G3196" s="328"/>
      <c r="M3196" s="328"/>
    </row>
    <row r="3197" spans="5:13" s="243" customFormat="1">
      <c r="E3197" s="328"/>
      <c r="F3197" s="328"/>
      <c r="G3197" s="328"/>
      <c r="M3197" s="328"/>
    </row>
    <row r="3198" spans="5:13" s="243" customFormat="1">
      <c r="E3198" s="328"/>
      <c r="F3198" s="328"/>
      <c r="G3198" s="328"/>
      <c r="M3198" s="328"/>
    </row>
    <row r="3199" spans="5:13" s="243" customFormat="1">
      <c r="E3199" s="328"/>
      <c r="F3199" s="328"/>
      <c r="G3199" s="328"/>
      <c r="M3199" s="328"/>
    </row>
    <row r="3200" spans="5:13" s="243" customFormat="1">
      <c r="E3200" s="328"/>
      <c r="F3200" s="328"/>
      <c r="G3200" s="328"/>
      <c r="M3200" s="328"/>
    </row>
    <row r="3201" spans="5:13" s="243" customFormat="1">
      <c r="E3201" s="328"/>
      <c r="F3201" s="328"/>
      <c r="G3201" s="328"/>
      <c r="M3201" s="328"/>
    </row>
    <row r="3202" spans="5:13" s="243" customFormat="1">
      <c r="E3202" s="328"/>
      <c r="F3202" s="328"/>
      <c r="G3202" s="328"/>
      <c r="M3202" s="328"/>
    </row>
    <row r="3203" spans="5:13" s="243" customFormat="1">
      <c r="E3203" s="328"/>
      <c r="F3203" s="328"/>
      <c r="G3203" s="328"/>
      <c r="M3203" s="328"/>
    </row>
    <row r="3204" spans="5:13" s="243" customFormat="1">
      <c r="E3204" s="328"/>
      <c r="F3204" s="328"/>
      <c r="G3204" s="328"/>
      <c r="M3204" s="328"/>
    </row>
    <row r="3205" spans="5:13" s="243" customFormat="1">
      <c r="E3205" s="328"/>
      <c r="F3205" s="328"/>
      <c r="G3205" s="328"/>
      <c r="M3205" s="328"/>
    </row>
    <row r="3206" spans="5:13" s="243" customFormat="1">
      <c r="E3206" s="328"/>
      <c r="F3206" s="328"/>
      <c r="G3206" s="328"/>
      <c r="M3206" s="328"/>
    </row>
    <row r="3207" spans="5:13" s="243" customFormat="1">
      <c r="E3207" s="328"/>
      <c r="F3207" s="328"/>
      <c r="G3207" s="328"/>
      <c r="M3207" s="328"/>
    </row>
    <row r="3208" spans="5:13" s="243" customFormat="1">
      <c r="E3208" s="328"/>
      <c r="F3208" s="328"/>
      <c r="G3208" s="328"/>
      <c r="M3208" s="328"/>
    </row>
    <row r="3209" spans="5:13" s="243" customFormat="1">
      <c r="E3209" s="328"/>
      <c r="F3209" s="328"/>
      <c r="G3209" s="328"/>
      <c r="M3209" s="328"/>
    </row>
    <row r="3210" spans="5:13" s="243" customFormat="1">
      <c r="E3210" s="328"/>
      <c r="F3210" s="328"/>
      <c r="G3210" s="328"/>
      <c r="M3210" s="328"/>
    </row>
    <row r="3211" spans="5:13" s="243" customFormat="1">
      <c r="E3211" s="328"/>
      <c r="F3211" s="328"/>
      <c r="G3211" s="328"/>
      <c r="M3211" s="328"/>
    </row>
    <row r="3212" spans="5:13" s="243" customFormat="1">
      <c r="E3212" s="328"/>
      <c r="F3212" s="328"/>
      <c r="G3212" s="328"/>
      <c r="M3212" s="328"/>
    </row>
    <row r="3213" spans="5:13" s="243" customFormat="1">
      <c r="E3213" s="328"/>
      <c r="F3213" s="328"/>
      <c r="G3213" s="328"/>
      <c r="M3213" s="328"/>
    </row>
    <row r="3214" spans="5:13" s="243" customFormat="1">
      <c r="E3214" s="328"/>
      <c r="F3214" s="328"/>
      <c r="G3214" s="328"/>
      <c r="M3214" s="328"/>
    </row>
    <row r="3215" spans="5:13" s="243" customFormat="1">
      <c r="E3215" s="328"/>
      <c r="F3215" s="328"/>
      <c r="G3215" s="328"/>
      <c r="M3215" s="328"/>
    </row>
    <row r="3216" spans="5:13" s="243" customFormat="1">
      <c r="E3216" s="328"/>
      <c r="F3216" s="328"/>
      <c r="G3216" s="328"/>
      <c r="M3216" s="328"/>
    </row>
    <row r="3217" spans="5:13" s="243" customFormat="1">
      <c r="E3217" s="328"/>
      <c r="F3217" s="328"/>
      <c r="G3217" s="328"/>
      <c r="M3217" s="328"/>
    </row>
    <row r="3218" spans="5:13" s="243" customFormat="1">
      <c r="E3218" s="328"/>
      <c r="F3218" s="328"/>
      <c r="G3218" s="328"/>
      <c r="M3218" s="328"/>
    </row>
    <row r="3219" spans="5:13" s="243" customFormat="1">
      <c r="E3219" s="328"/>
      <c r="F3219" s="328"/>
      <c r="G3219" s="328"/>
      <c r="M3219" s="328"/>
    </row>
    <row r="3220" spans="5:13" s="243" customFormat="1">
      <c r="E3220" s="328"/>
      <c r="F3220" s="328"/>
      <c r="G3220" s="328"/>
      <c r="M3220" s="328"/>
    </row>
    <row r="3221" spans="5:13" s="243" customFormat="1">
      <c r="E3221" s="328"/>
      <c r="F3221" s="328"/>
      <c r="G3221" s="328"/>
      <c r="M3221" s="328"/>
    </row>
    <row r="3222" spans="5:13" s="243" customFormat="1">
      <c r="E3222" s="328"/>
      <c r="F3222" s="328"/>
      <c r="G3222" s="328"/>
      <c r="M3222" s="328"/>
    </row>
    <row r="3223" spans="5:13" s="243" customFormat="1">
      <c r="E3223" s="328"/>
      <c r="F3223" s="328"/>
      <c r="G3223" s="328"/>
      <c r="M3223" s="328"/>
    </row>
    <row r="3224" spans="5:13" s="243" customFormat="1">
      <c r="E3224" s="328"/>
      <c r="F3224" s="328"/>
      <c r="G3224" s="328"/>
      <c r="M3224" s="328"/>
    </row>
    <row r="3225" spans="5:13" s="243" customFormat="1">
      <c r="E3225" s="328"/>
      <c r="F3225" s="328"/>
      <c r="G3225" s="328"/>
      <c r="M3225" s="328"/>
    </row>
    <row r="3226" spans="5:13" s="243" customFormat="1">
      <c r="E3226" s="328"/>
      <c r="F3226" s="328"/>
      <c r="G3226" s="328"/>
      <c r="M3226" s="328"/>
    </row>
    <row r="3227" spans="5:13" s="243" customFormat="1">
      <c r="E3227" s="328"/>
      <c r="F3227" s="328"/>
      <c r="G3227" s="328"/>
      <c r="M3227" s="328"/>
    </row>
    <row r="3228" spans="5:13" s="243" customFormat="1">
      <c r="E3228" s="328"/>
      <c r="F3228" s="328"/>
      <c r="G3228" s="328"/>
      <c r="M3228" s="328"/>
    </row>
    <row r="3229" spans="5:13" s="243" customFormat="1">
      <c r="E3229" s="328"/>
      <c r="F3229" s="328"/>
      <c r="G3229" s="328"/>
      <c r="M3229" s="328"/>
    </row>
    <row r="3230" spans="5:13" s="243" customFormat="1">
      <c r="E3230" s="328"/>
      <c r="F3230" s="328"/>
      <c r="G3230" s="328"/>
      <c r="M3230" s="328"/>
    </row>
    <row r="3231" spans="5:13" s="243" customFormat="1">
      <c r="E3231" s="328"/>
      <c r="F3231" s="328"/>
      <c r="G3231" s="328"/>
      <c r="M3231" s="328"/>
    </row>
    <row r="3232" spans="5:13" s="243" customFormat="1">
      <c r="E3232" s="328"/>
      <c r="F3232" s="328"/>
      <c r="G3232" s="328"/>
      <c r="M3232" s="328"/>
    </row>
    <row r="3233" spans="5:13" s="243" customFormat="1">
      <c r="E3233" s="328"/>
      <c r="F3233" s="328"/>
      <c r="G3233" s="328"/>
      <c r="M3233" s="328"/>
    </row>
    <row r="3234" spans="5:13" s="243" customFormat="1">
      <c r="E3234" s="328"/>
      <c r="F3234" s="328"/>
      <c r="G3234" s="328"/>
      <c r="M3234" s="328"/>
    </row>
    <row r="3235" spans="5:13" s="243" customFormat="1">
      <c r="E3235" s="328"/>
      <c r="F3235" s="328"/>
      <c r="G3235" s="328"/>
      <c r="M3235" s="328"/>
    </row>
    <row r="3236" spans="5:13" s="243" customFormat="1">
      <c r="E3236" s="328"/>
      <c r="F3236" s="328"/>
      <c r="G3236" s="328"/>
      <c r="M3236" s="328"/>
    </row>
    <row r="3237" spans="5:13" s="243" customFormat="1">
      <c r="E3237" s="328"/>
      <c r="F3237" s="328"/>
      <c r="G3237" s="328"/>
      <c r="M3237" s="328"/>
    </row>
    <row r="3238" spans="5:13" s="243" customFormat="1">
      <c r="E3238" s="328"/>
      <c r="F3238" s="328"/>
      <c r="G3238" s="328"/>
      <c r="M3238" s="328"/>
    </row>
    <row r="3239" spans="5:13" s="243" customFormat="1">
      <c r="E3239" s="328"/>
      <c r="F3239" s="328"/>
      <c r="G3239" s="328"/>
      <c r="M3239" s="328"/>
    </row>
    <row r="3240" spans="5:13" s="243" customFormat="1">
      <c r="E3240" s="328"/>
      <c r="F3240" s="328"/>
      <c r="G3240" s="328"/>
      <c r="M3240" s="328"/>
    </row>
    <row r="3241" spans="5:13" s="243" customFormat="1">
      <c r="E3241" s="328"/>
      <c r="F3241" s="328"/>
      <c r="G3241" s="328"/>
      <c r="M3241" s="328"/>
    </row>
    <row r="3242" spans="5:13" s="243" customFormat="1">
      <c r="E3242" s="328"/>
      <c r="F3242" s="328"/>
      <c r="G3242" s="328"/>
      <c r="M3242" s="328"/>
    </row>
    <row r="3243" spans="5:13" s="243" customFormat="1">
      <c r="E3243" s="328"/>
      <c r="F3243" s="328"/>
      <c r="G3243" s="328"/>
      <c r="M3243" s="328"/>
    </row>
    <row r="3244" spans="5:13" s="243" customFormat="1">
      <c r="E3244" s="328"/>
      <c r="F3244" s="328"/>
      <c r="G3244" s="328"/>
      <c r="M3244" s="328"/>
    </row>
    <row r="3245" spans="5:13" s="243" customFormat="1">
      <c r="E3245" s="328"/>
      <c r="F3245" s="328"/>
      <c r="G3245" s="328"/>
      <c r="M3245" s="328"/>
    </row>
    <row r="3246" spans="5:13" s="243" customFormat="1">
      <c r="E3246" s="328"/>
      <c r="F3246" s="328"/>
      <c r="G3246" s="328"/>
      <c r="M3246" s="328"/>
    </row>
    <row r="3247" spans="5:13" s="243" customFormat="1">
      <c r="E3247" s="328"/>
      <c r="F3247" s="328"/>
      <c r="G3247" s="328"/>
      <c r="M3247" s="328"/>
    </row>
    <row r="3248" spans="5:13" s="243" customFormat="1">
      <c r="E3248" s="328"/>
      <c r="F3248" s="328"/>
      <c r="G3248" s="328"/>
      <c r="M3248" s="328"/>
    </row>
    <row r="3249" spans="5:13" s="243" customFormat="1">
      <c r="E3249" s="328"/>
      <c r="F3249" s="328"/>
      <c r="G3249" s="328"/>
      <c r="M3249" s="328"/>
    </row>
    <row r="3250" spans="5:13" s="243" customFormat="1">
      <c r="E3250" s="328"/>
      <c r="F3250" s="328"/>
      <c r="G3250" s="328"/>
      <c r="M3250" s="328"/>
    </row>
    <row r="3251" spans="5:13" s="243" customFormat="1">
      <c r="E3251" s="328"/>
      <c r="F3251" s="328"/>
      <c r="G3251" s="328"/>
      <c r="M3251" s="328"/>
    </row>
    <row r="3252" spans="5:13" s="243" customFormat="1">
      <c r="E3252" s="328"/>
      <c r="F3252" s="328"/>
      <c r="G3252" s="328"/>
      <c r="M3252" s="328"/>
    </row>
    <row r="3253" spans="5:13" s="243" customFormat="1">
      <c r="E3253" s="328"/>
      <c r="F3253" s="328"/>
      <c r="G3253" s="328"/>
      <c r="M3253" s="328"/>
    </row>
    <row r="3254" spans="5:13" s="243" customFormat="1">
      <c r="E3254" s="328"/>
      <c r="F3254" s="328"/>
      <c r="G3254" s="328"/>
      <c r="M3254" s="328"/>
    </row>
    <row r="3255" spans="5:13" s="243" customFormat="1">
      <c r="E3255" s="328"/>
      <c r="F3255" s="328"/>
      <c r="G3255" s="328"/>
      <c r="M3255" s="328"/>
    </row>
    <row r="3256" spans="5:13" s="243" customFormat="1">
      <c r="E3256" s="328"/>
      <c r="F3256" s="328"/>
      <c r="G3256" s="328"/>
      <c r="M3256" s="328"/>
    </row>
    <row r="3257" spans="5:13" s="243" customFormat="1">
      <c r="E3257" s="328"/>
      <c r="F3257" s="328"/>
      <c r="G3257" s="328"/>
      <c r="M3257" s="328"/>
    </row>
    <row r="3258" spans="5:13" s="243" customFormat="1">
      <c r="E3258" s="328"/>
      <c r="F3258" s="328"/>
      <c r="G3258" s="328"/>
      <c r="M3258" s="328"/>
    </row>
    <row r="3259" spans="5:13" s="243" customFormat="1">
      <c r="E3259" s="328"/>
      <c r="F3259" s="328"/>
      <c r="G3259" s="328"/>
      <c r="M3259" s="328"/>
    </row>
    <row r="3260" spans="5:13" s="243" customFormat="1">
      <c r="E3260" s="328"/>
      <c r="F3260" s="328"/>
      <c r="G3260" s="328"/>
      <c r="M3260" s="328"/>
    </row>
    <row r="3261" spans="5:13" s="243" customFormat="1">
      <c r="E3261" s="328"/>
      <c r="F3261" s="328"/>
      <c r="G3261" s="328"/>
      <c r="M3261" s="328"/>
    </row>
    <row r="3262" spans="5:13" s="243" customFormat="1">
      <c r="E3262" s="328"/>
      <c r="F3262" s="328"/>
      <c r="G3262" s="328"/>
      <c r="M3262" s="328"/>
    </row>
    <row r="3263" spans="5:13" s="243" customFormat="1">
      <c r="E3263" s="328"/>
      <c r="F3263" s="328"/>
      <c r="G3263" s="328"/>
      <c r="M3263" s="328"/>
    </row>
    <row r="3264" spans="5:13" s="243" customFormat="1">
      <c r="E3264" s="328"/>
      <c r="F3264" s="328"/>
      <c r="G3264" s="328"/>
      <c r="M3264" s="328"/>
    </row>
    <row r="3265" spans="5:13" s="243" customFormat="1">
      <c r="E3265" s="328"/>
      <c r="F3265" s="328"/>
      <c r="G3265" s="328"/>
      <c r="M3265" s="328"/>
    </row>
    <row r="3266" spans="5:13" s="243" customFormat="1">
      <c r="E3266" s="328"/>
      <c r="F3266" s="328"/>
      <c r="G3266" s="328"/>
      <c r="M3266" s="328"/>
    </row>
    <row r="3267" spans="5:13" s="243" customFormat="1">
      <c r="E3267" s="328"/>
      <c r="F3267" s="328"/>
      <c r="G3267" s="328"/>
      <c r="M3267" s="328"/>
    </row>
    <row r="3268" spans="5:13" s="243" customFormat="1">
      <c r="E3268" s="328"/>
      <c r="F3268" s="328"/>
      <c r="G3268" s="328"/>
      <c r="M3268" s="328"/>
    </row>
    <row r="3269" spans="5:13" s="243" customFormat="1">
      <c r="E3269" s="328"/>
      <c r="F3269" s="328"/>
      <c r="G3269" s="328"/>
      <c r="M3269" s="328"/>
    </row>
    <row r="3270" spans="5:13" s="243" customFormat="1">
      <c r="E3270" s="328"/>
      <c r="F3270" s="328"/>
      <c r="G3270" s="328"/>
      <c r="M3270" s="328"/>
    </row>
    <row r="3271" spans="5:13" s="243" customFormat="1">
      <c r="E3271" s="328"/>
      <c r="F3271" s="328"/>
      <c r="G3271" s="328"/>
      <c r="M3271" s="328"/>
    </row>
    <row r="3272" spans="5:13" s="243" customFormat="1">
      <c r="E3272" s="328"/>
      <c r="F3272" s="328"/>
      <c r="G3272" s="328"/>
      <c r="M3272" s="328"/>
    </row>
    <row r="3273" spans="5:13" s="243" customFormat="1">
      <c r="E3273" s="328"/>
      <c r="F3273" s="328"/>
      <c r="G3273" s="328"/>
      <c r="M3273" s="328"/>
    </row>
    <row r="3274" spans="5:13" s="243" customFormat="1">
      <c r="E3274" s="328"/>
      <c r="F3274" s="328"/>
      <c r="G3274" s="328"/>
      <c r="M3274" s="328"/>
    </row>
    <row r="3275" spans="5:13" s="243" customFormat="1">
      <c r="E3275" s="328"/>
      <c r="F3275" s="328"/>
      <c r="G3275" s="328"/>
      <c r="M3275" s="328"/>
    </row>
    <row r="3276" spans="5:13" s="243" customFormat="1">
      <c r="E3276" s="328"/>
      <c r="F3276" s="328"/>
      <c r="G3276" s="328"/>
      <c r="M3276" s="328"/>
    </row>
    <row r="3277" spans="5:13" s="243" customFormat="1">
      <c r="E3277" s="328"/>
      <c r="F3277" s="328"/>
      <c r="G3277" s="328"/>
      <c r="M3277" s="328"/>
    </row>
    <row r="3278" spans="5:13" s="243" customFormat="1">
      <c r="E3278" s="328"/>
      <c r="F3278" s="328"/>
      <c r="G3278" s="328"/>
      <c r="M3278" s="328"/>
    </row>
    <row r="3279" spans="5:13" s="243" customFormat="1">
      <c r="E3279" s="328"/>
      <c r="F3279" s="328"/>
      <c r="G3279" s="328"/>
      <c r="M3279" s="328"/>
    </row>
    <row r="3280" spans="5:13" s="243" customFormat="1">
      <c r="E3280" s="328"/>
      <c r="F3280" s="328"/>
      <c r="G3280" s="328"/>
      <c r="M3280" s="328"/>
    </row>
    <row r="3281" spans="5:13" s="243" customFormat="1">
      <c r="E3281" s="328"/>
      <c r="F3281" s="328"/>
      <c r="G3281" s="328"/>
      <c r="M3281" s="328"/>
    </row>
    <row r="3282" spans="5:13" s="243" customFormat="1">
      <c r="E3282" s="328"/>
      <c r="F3282" s="328"/>
      <c r="G3282" s="328"/>
      <c r="M3282" s="328"/>
    </row>
    <row r="3283" spans="5:13" s="243" customFormat="1">
      <c r="E3283" s="328"/>
      <c r="F3283" s="328"/>
      <c r="G3283" s="328"/>
      <c r="M3283" s="328"/>
    </row>
    <row r="3284" spans="5:13" s="243" customFormat="1">
      <c r="E3284" s="328"/>
      <c r="F3284" s="328"/>
      <c r="G3284" s="328"/>
      <c r="M3284" s="328"/>
    </row>
    <row r="3285" spans="5:13" s="243" customFormat="1">
      <c r="E3285" s="328"/>
      <c r="F3285" s="328"/>
      <c r="G3285" s="328"/>
      <c r="M3285" s="328"/>
    </row>
    <row r="3286" spans="5:13" s="243" customFormat="1">
      <c r="E3286" s="328"/>
      <c r="F3286" s="328"/>
      <c r="G3286" s="328"/>
      <c r="M3286" s="328"/>
    </row>
    <row r="3287" spans="5:13" s="243" customFormat="1">
      <c r="E3287" s="328"/>
      <c r="F3287" s="328"/>
      <c r="G3287" s="328"/>
      <c r="M3287" s="328"/>
    </row>
    <row r="3288" spans="5:13" s="243" customFormat="1">
      <c r="E3288" s="328"/>
      <c r="F3288" s="328"/>
      <c r="G3288" s="328"/>
      <c r="M3288" s="328"/>
    </row>
    <row r="3289" spans="5:13" s="243" customFormat="1">
      <c r="E3289" s="328"/>
      <c r="F3289" s="328"/>
      <c r="G3289" s="328"/>
      <c r="M3289" s="328"/>
    </row>
    <row r="3290" spans="5:13" s="243" customFormat="1">
      <c r="E3290" s="328"/>
      <c r="F3290" s="328"/>
      <c r="G3290" s="328"/>
      <c r="M3290" s="328"/>
    </row>
    <row r="3291" spans="5:13" s="243" customFormat="1">
      <c r="E3291" s="328"/>
      <c r="F3291" s="328"/>
      <c r="G3291" s="328"/>
      <c r="M3291" s="328"/>
    </row>
    <row r="3292" spans="5:13" s="243" customFormat="1">
      <c r="E3292" s="328"/>
      <c r="F3292" s="328"/>
      <c r="G3292" s="328"/>
      <c r="M3292" s="328"/>
    </row>
    <row r="3293" spans="5:13" s="243" customFormat="1">
      <c r="E3293" s="328"/>
      <c r="F3293" s="328"/>
      <c r="G3293" s="328"/>
      <c r="M3293" s="328"/>
    </row>
    <row r="3294" spans="5:13" s="243" customFormat="1">
      <c r="E3294" s="328"/>
      <c r="F3294" s="328"/>
      <c r="G3294" s="328"/>
      <c r="M3294" s="328"/>
    </row>
    <row r="3295" spans="5:13" s="243" customFormat="1">
      <c r="E3295" s="328"/>
      <c r="F3295" s="328"/>
      <c r="G3295" s="328"/>
      <c r="M3295" s="328"/>
    </row>
    <row r="3296" spans="5:13" s="243" customFormat="1">
      <c r="E3296" s="328"/>
      <c r="F3296" s="328"/>
      <c r="G3296" s="328"/>
      <c r="M3296" s="328"/>
    </row>
    <row r="3297" spans="5:13" s="243" customFormat="1">
      <c r="E3297" s="328"/>
      <c r="F3297" s="328"/>
      <c r="G3297" s="328"/>
      <c r="M3297" s="328"/>
    </row>
    <row r="3298" spans="5:13" s="243" customFormat="1">
      <c r="E3298" s="328"/>
      <c r="F3298" s="328"/>
      <c r="G3298" s="328"/>
      <c r="M3298" s="328"/>
    </row>
    <row r="3299" spans="5:13" s="243" customFormat="1">
      <c r="E3299" s="328"/>
      <c r="F3299" s="328"/>
      <c r="G3299" s="328"/>
      <c r="M3299" s="328"/>
    </row>
    <row r="3300" spans="5:13" s="243" customFormat="1">
      <c r="E3300" s="328"/>
      <c r="F3300" s="328"/>
      <c r="G3300" s="328"/>
      <c r="M3300" s="328"/>
    </row>
    <row r="3301" spans="5:13" s="243" customFormat="1">
      <c r="E3301" s="328"/>
      <c r="F3301" s="328"/>
      <c r="G3301" s="328"/>
      <c r="M3301" s="328"/>
    </row>
    <row r="3302" spans="5:13" s="243" customFormat="1">
      <c r="E3302" s="328"/>
      <c r="F3302" s="328"/>
      <c r="G3302" s="328"/>
      <c r="M3302" s="328"/>
    </row>
    <row r="3303" spans="5:13" s="243" customFormat="1">
      <c r="E3303" s="328"/>
      <c r="F3303" s="328"/>
      <c r="G3303" s="328"/>
      <c r="M3303" s="328"/>
    </row>
    <row r="3304" spans="5:13" s="243" customFormat="1">
      <c r="E3304" s="328"/>
      <c r="F3304" s="328"/>
      <c r="G3304" s="328"/>
      <c r="M3304" s="328"/>
    </row>
    <row r="3305" spans="5:13" s="243" customFormat="1">
      <c r="E3305" s="328"/>
      <c r="F3305" s="328"/>
      <c r="G3305" s="328"/>
      <c r="M3305" s="328"/>
    </row>
    <row r="3306" spans="5:13" s="243" customFormat="1">
      <c r="E3306" s="328"/>
      <c r="F3306" s="328"/>
      <c r="G3306" s="328"/>
      <c r="M3306" s="328"/>
    </row>
    <row r="3307" spans="5:13" s="243" customFormat="1">
      <c r="E3307" s="328"/>
      <c r="F3307" s="328"/>
      <c r="G3307" s="328"/>
      <c r="M3307" s="328"/>
    </row>
    <row r="3308" spans="5:13" s="243" customFormat="1">
      <c r="E3308" s="328"/>
      <c r="F3308" s="328"/>
      <c r="G3308" s="328"/>
      <c r="M3308" s="328"/>
    </row>
    <row r="3309" spans="5:13" s="243" customFormat="1">
      <c r="E3309" s="328"/>
      <c r="F3309" s="328"/>
      <c r="G3309" s="328"/>
      <c r="M3309" s="328"/>
    </row>
    <row r="3310" spans="5:13" s="243" customFormat="1">
      <c r="E3310" s="328"/>
      <c r="F3310" s="328"/>
      <c r="G3310" s="328"/>
      <c r="M3310" s="328"/>
    </row>
    <row r="3311" spans="5:13" s="243" customFormat="1">
      <c r="E3311" s="328"/>
      <c r="F3311" s="328"/>
      <c r="G3311" s="328"/>
      <c r="M3311" s="328"/>
    </row>
    <row r="3312" spans="5:13" s="243" customFormat="1">
      <c r="E3312" s="328"/>
      <c r="F3312" s="328"/>
      <c r="G3312" s="328"/>
      <c r="M3312" s="328"/>
    </row>
    <row r="3313" spans="5:13" s="243" customFormat="1">
      <c r="E3313" s="328"/>
      <c r="F3313" s="328"/>
      <c r="G3313" s="328"/>
      <c r="M3313" s="328"/>
    </row>
    <row r="3314" spans="5:13" s="243" customFormat="1">
      <c r="E3314" s="328"/>
      <c r="F3314" s="328"/>
      <c r="G3314" s="328"/>
      <c r="M3314" s="328"/>
    </row>
    <row r="3315" spans="5:13" s="243" customFormat="1">
      <c r="E3315" s="328"/>
      <c r="F3315" s="328"/>
      <c r="G3315" s="328"/>
      <c r="M3315" s="328"/>
    </row>
    <row r="3316" spans="5:13" s="243" customFormat="1">
      <c r="E3316" s="328"/>
      <c r="F3316" s="328"/>
      <c r="G3316" s="328"/>
      <c r="M3316" s="328"/>
    </row>
    <row r="3317" spans="5:13" s="243" customFormat="1">
      <c r="E3317" s="328"/>
      <c r="F3317" s="328"/>
      <c r="G3317" s="328"/>
      <c r="M3317" s="328"/>
    </row>
    <row r="3318" spans="5:13" s="243" customFormat="1">
      <c r="E3318" s="328"/>
      <c r="F3318" s="328"/>
      <c r="G3318" s="328"/>
      <c r="M3318" s="328"/>
    </row>
    <row r="3319" spans="5:13" s="243" customFormat="1">
      <c r="E3319" s="328"/>
      <c r="F3319" s="328"/>
      <c r="G3319" s="328"/>
      <c r="M3319" s="328"/>
    </row>
    <row r="3320" spans="5:13" s="243" customFormat="1">
      <c r="E3320" s="328"/>
      <c r="F3320" s="328"/>
      <c r="G3320" s="328"/>
      <c r="M3320" s="328"/>
    </row>
    <row r="3321" spans="5:13" s="243" customFormat="1">
      <c r="E3321" s="328"/>
      <c r="F3321" s="328"/>
      <c r="G3321" s="328"/>
      <c r="M3321" s="328"/>
    </row>
    <row r="3322" spans="5:13" s="243" customFormat="1">
      <c r="E3322" s="328"/>
      <c r="F3322" s="328"/>
      <c r="G3322" s="328"/>
      <c r="M3322" s="328"/>
    </row>
    <row r="3323" spans="5:13" s="243" customFormat="1">
      <c r="E3323" s="328"/>
      <c r="F3323" s="328"/>
      <c r="G3323" s="328"/>
      <c r="M3323" s="328"/>
    </row>
    <row r="3324" spans="5:13" s="243" customFormat="1">
      <c r="E3324" s="328"/>
      <c r="F3324" s="328"/>
      <c r="G3324" s="328"/>
      <c r="M3324" s="328"/>
    </row>
    <row r="3325" spans="5:13" s="243" customFormat="1">
      <c r="E3325" s="328"/>
      <c r="F3325" s="328"/>
      <c r="G3325" s="328"/>
      <c r="M3325" s="328"/>
    </row>
    <row r="3326" spans="5:13" s="243" customFormat="1">
      <c r="E3326" s="328"/>
      <c r="F3326" s="328"/>
      <c r="G3326" s="328"/>
      <c r="M3326" s="328"/>
    </row>
    <row r="3327" spans="5:13" s="243" customFormat="1">
      <c r="E3327" s="328"/>
      <c r="F3327" s="328"/>
      <c r="G3327" s="328"/>
      <c r="M3327" s="328"/>
    </row>
    <row r="3328" spans="5:13" s="243" customFormat="1">
      <c r="E3328" s="328"/>
      <c r="F3328" s="328"/>
      <c r="G3328" s="328"/>
      <c r="M3328" s="328"/>
    </row>
    <row r="3329" spans="5:13" s="243" customFormat="1">
      <c r="E3329" s="328"/>
      <c r="F3329" s="328"/>
      <c r="G3329" s="328"/>
      <c r="M3329" s="328"/>
    </row>
    <row r="3330" spans="5:13" s="243" customFormat="1">
      <c r="E3330" s="328"/>
      <c r="F3330" s="328"/>
      <c r="G3330" s="328"/>
      <c r="M3330" s="328"/>
    </row>
    <row r="3331" spans="5:13" s="243" customFormat="1">
      <c r="E3331" s="328"/>
      <c r="F3331" s="328"/>
      <c r="G3331" s="328"/>
      <c r="M3331" s="328"/>
    </row>
    <row r="3332" spans="5:13" s="243" customFormat="1">
      <c r="E3332" s="328"/>
      <c r="F3332" s="328"/>
      <c r="G3332" s="328"/>
      <c r="M3332" s="328"/>
    </row>
    <row r="3333" spans="5:13" s="243" customFormat="1">
      <c r="E3333" s="328"/>
      <c r="F3333" s="328"/>
      <c r="G3333" s="328"/>
      <c r="M3333" s="328"/>
    </row>
    <row r="3334" spans="5:13" s="243" customFormat="1">
      <c r="E3334" s="328"/>
      <c r="F3334" s="328"/>
      <c r="G3334" s="328"/>
      <c r="M3334" s="328"/>
    </row>
    <row r="3335" spans="5:13" s="243" customFormat="1">
      <c r="E3335" s="328"/>
      <c r="F3335" s="328"/>
      <c r="G3335" s="328"/>
      <c r="M3335" s="328"/>
    </row>
    <row r="3336" spans="5:13" s="243" customFormat="1">
      <c r="E3336" s="328"/>
      <c r="F3336" s="328"/>
      <c r="G3336" s="328"/>
      <c r="M3336" s="328"/>
    </row>
    <row r="3337" spans="5:13" s="243" customFormat="1">
      <c r="E3337" s="328"/>
      <c r="F3337" s="328"/>
      <c r="G3337" s="328"/>
      <c r="M3337" s="328"/>
    </row>
    <row r="3338" spans="5:13" s="243" customFormat="1">
      <c r="E3338" s="328"/>
      <c r="F3338" s="328"/>
      <c r="G3338" s="328"/>
      <c r="M3338" s="328"/>
    </row>
    <row r="3339" spans="5:13" s="243" customFormat="1">
      <c r="E3339" s="328"/>
      <c r="F3339" s="328"/>
      <c r="G3339" s="328"/>
      <c r="M3339" s="328"/>
    </row>
    <row r="3340" spans="5:13" s="243" customFormat="1">
      <c r="E3340" s="328"/>
      <c r="F3340" s="328"/>
      <c r="G3340" s="328"/>
      <c r="M3340" s="328"/>
    </row>
    <row r="3341" spans="5:13" s="243" customFormat="1">
      <c r="E3341" s="328"/>
      <c r="F3341" s="328"/>
      <c r="G3341" s="328"/>
      <c r="M3341" s="328"/>
    </row>
    <row r="3342" spans="5:13" s="243" customFormat="1">
      <c r="E3342" s="328"/>
      <c r="F3342" s="328"/>
      <c r="G3342" s="328"/>
      <c r="M3342" s="328"/>
    </row>
    <row r="3343" spans="5:13" s="243" customFormat="1">
      <c r="E3343" s="328"/>
      <c r="F3343" s="328"/>
      <c r="G3343" s="328"/>
      <c r="M3343" s="328"/>
    </row>
    <row r="3344" spans="5:13" s="243" customFormat="1">
      <c r="E3344" s="328"/>
      <c r="F3344" s="328"/>
      <c r="G3344" s="328"/>
      <c r="M3344" s="328"/>
    </row>
    <row r="3345" spans="5:13" s="243" customFormat="1">
      <c r="E3345" s="328"/>
      <c r="F3345" s="328"/>
      <c r="G3345" s="328"/>
      <c r="M3345" s="328"/>
    </row>
    <row r="3346" spans="5:13" s="243" customFormat="1">
      <c r="E3346" s="328"/>
      <c r="F3346" s="328"/>
      <c r="G3346" s="328"/>
      <c r="M3346" s="328"/>
    </row>
    <row r="3347" spans="5:13" s="243" customFormat="1">
      <c r="E3347" s="328"/>
      <c r="F3347" s="328"/>
      <c r="G3347" s="328"/>
      <c r="M3347" s="328"/>
    </row>
    <row r="3348" spans="5:13" s="243" customFormat="1">
      <c r="E3348" s="328"/>
      <c r="F3348" s="328"/>
      <c r="G3348" s="328"/>
      <c r="M3348" s="328"/>
    </row>
    <row r="3349" spans="5:13" s="243" customFormat="1">
      <c r="E3349" s="328"/>
      <c r="F3349" s="328"/>
      <c r="G3349" s="328"/>
      <c r="M3349" s="328"/>
    </row>
    <row r="3350" spans="5:13" s="243" customFormat="1">
      <c r="E3350" s="328"/>
      <c r="F3350" s="328"/>
      <c r="G3350" s="328"/>
      <c r="M3350" s="328"/>
    </row>
    <row r="3351" spans="5:13" s="243" customFormat="1">
      <c r="E3351" s="328"/>
      <c r="F3351" s="328"/>
      <c r="G3351" s="328"/>
      <c r="M3351" s="328"/>
    </row>
    <row r="3352" spans="5:13" s="243" customFormat="1">
      <c r="E3352" s="328"/>
      <c r="F3352" s="328"/>
      <c r="G3352" s="328"/>
      <c r="M3352" s="328"/>
    </row>
    <row r="3353" spans="5:13" s="243" customFormat="1">
      <c r="E3353" s="328"/>
      <c r="F3353" s="328"/>
      <c r="G3353" s="328"/>
      <c r="M3353" s="328"/>
    </row>
    <row r="3354" spans="5:13" s="243" customFormat="1">
      <c r="E3354" s="328"/>
      <c r="F3354" s="328"/>
      <c r="G3354" s="328"/>
      <c r="M3354" s="328"/>
    </row>
    <row r="3355" spans="5:13" s="243" customFormat="1">
      <c r="E3355" s="328"/>
      <c r="F3355" s="328"/>
      <c r="G3355" s="328"/>
      <c r="M3355" s="328"/>
    </row>
    <row r="3356" spans="5:13" s="243" customFormat="1">
      <c r="E3356" s="328"/>
      <c r="F3356" s="328"/>
      <c r="G3356" s="328"/>
      <c r="M3356" s="328"/>
    </row>
    <row r="3357" spans="5:13" s="243" customFormat="1">
      <c r="E3357" s="328"/>
      <c r="F3357" s="328"/>
      <c r="G3357" s="328"/>
      <c r="M3357" s="328"/>
    </row>
    <row r="3358" spans="5:13" s="243" customFormat="1">
      <c r="E3358" s="328"/>
      <c r="F3358" s="328"/>
      <c r="G3358" s="328"/>
      <c r="M3358" s="328"/>
    </row>
    <row r="3359" spans="5:13" s="243" customFormat="1">
      <c r="E3359" s="328"/>
      <c r="F3359" s="328"/>
      <c r="G3359" s="328"/>
      <c r="M3359" s="328"/>
    </row>
    <row r="3360" spans="5:13" s="243" customFormat="1">
      <c r="E3360" s="328"/>
      <c r="F3360" s="328"/>
      <c r="G3360" s="328"/>
      <c r="M3360" s="328"/>
    </row>
    <row r="3361" spans="5:13" s="243" customFormat="1">
      <c r="E3361" s="328"/>
      <c r="F3361" s="328"/>
      <c r="G3361" s="328"/>
      <c r="M3361" s="328"/>
    </row>
    <row r="3362" spans="5:13" s="243" customFormat="1">
      <c r="E3362" s="328"/>
      <c r="F3362" s="328"/>
      <c r="G3362" s="328"/>
      <c r="M3362" s="328"/>
    </row>
    <row r="3363" spans="5:13" s="243" customFormat="1">
      <c r="E3363" s="328"/>
      <c r="F3363" s="328"/>
      <c r="G3363" s="328"/>
      <c r="M3363" s="328"/>
    </row>
    <row r="3364" spans="5:13" s="243" customFormat="1">
      <c r="E3364" s="328"/>
      <c r="F3364" s="328"/>
      <c r="G3364" s="328"/>
      <c r="M3364" s="328"/>
    </row>
    <row r="3365" spans="5:13" s="243" customFormat="1">
      <c r="E3365" s="328"/>
      <c r="F3365" s="328"/>
      <c r="G3365" s="328"/>
      <c r="M3365" s="328"/>
    </row>
    <row r="3366" spans="5:13" s="243" customFormat="1">
      <c r="E3366" s="328"/>
      <c r="F3366" s="328"/>
      <c r="G3366" s="328"/>
      <c r="M3366" s="328"/>
    </row>
    <row r="3367" spans="5:13" s="243" customFormat="1">
      <c r="E3367" s="328"/>
      <c r="F3367" s="328"/>
      <c r="G3367" s="328"/>
      <c r="M3367" s="328"/>
    </row>
    <row r="3368" spans="5:13" s="243" customFormat="1">
      <c r="E3368" s="328"/>
      <c r="F3368" s="328"/>
      <c r="G3368" s="328"/>
      <c r="M3368" s="328"/>
    </row>
    <row r="3369" spans="5:13" s="243" customFormat="1">
      <c r="E3369" s="328"/>
      <c r="F3369" s="328"/>
      <c r="G3369" s="328"/>
      <c r="M3369" s="328"/>
    </row>
    <row r="3370" spans="5:13" s="243" customFormat="1">
      <c r="E3370" s="328"/>
      <c r="F3370" s="328"/>
      <c r="G3370" s="328"/>
      <c r="M3370" s="328"/>
    </row>
    <row r="3371" spans="5:13" s="243" customFormat="1">
      <c r="E3371" s="328"/>
      <c r="F3371" s="328"/>
      <c r="G3371" s="328"/>
      <c r="M3371" s="328"/>
    </row>
    <row r="3372" spans="5:13" s="243" customFormat="1">
      <c r="E3372" s="328"/>
      <c r="F3372" s="328"/>
      <c r="G3372" s="328"/>
      <c r="M3372" s="328"/>
    </row>
    <row r="3373" spans="5:13" s="243" customFormat="1">
      <c r="E3373" s="328"/>
      <c r="F3373" s="328"/>
      <c r="G3373" s="328"/>
      <c r="M3373" s="328"/>
    </row>
    <row r="3374" spans="5:13" s="243" customFormat="1">
      <c r="E3374" s="328"/>
      <c r="F3374" s="328"/>
      <c r="G3374" s="328"/>
      <c r="M3374" s="328"/>
    </row>
    <row r="3375" spans="5:13" s="243" customFormat="1">
      <c r="E3375" s="328"/>
      <c r="F3375" s="328"/>
      <c r="G3375" s="328"/>
      <c r="M3375" s="328"/>
    </row>
    <row r="3376" spans="5:13" s="243" customFormat="1">
      <c r="E3376" s="328"/>
      <c r="F3376" s="328"/>
      <c r="G3376" s="328"/>
      <c r="M3376" s="328"/>
    </row>
    <row r="3377" spans="5:13" s="243" customFormat="1">
      <c r="E3377" s="328"/>
      <c r="F3377" s="328"/>
      <c r="G3377" s="328"/>
      <c r="M3377" s="328"/>
    </row>
    <row r="3378" spans="5:13" s="243" customFormat="1">
      <c r="E3378" s="328"/>
      <c r="F3378" s="328"/>
      <c r="G3378" s="328"/>
      <c r="M3378" s="328"/>
    </row>
    <row r="3379" spans="5:13" s="243" customFormat="1">
      <c r="E3379" s="328"/>
      <c r="F3379" s="328"/>
      <c r="G3379" s="328"/>
      <c r="M3379" s="328"/>
    </row>
    <row r="3380" spans="5:13" s="243" customFormat="1">
      <c r="E3380" s="328"/>
      <c r="F3380" s="328"/>
      <c r="G3380" s="328"/>
      <c r="M3380" s="328"/>
    </row>
    <row r="3381" spans="5:13" s="243" customFormat="1">
      <c r="E3381" s="328"/>
      <c r="F3381" s="328"/>
      <c r="G3381" s="328"/>
      <c r="M3381" s="328"/>
    </row>
    <row r="3382" spans="5:13" s="243" customFormat="1">
      <c r="E3382" s="328"/>
      <c r="F3382" s="328"/>
      <c r="G3382" s="328"/>
      <c r="M3382" s="328"/>
    </row>
    <row r="3383" spans="5:13" s="243" customFormat="1">
      <c r="E3383" s="328"/>
      <c r="F3383" s="328"/>
      <c r="G3383" s="328"/>
      <c r="M3383" s="328"/>
    </row>
    <row r="3384" spans="5:13" s="243" customFormat="1">
      <c r="E3384" s="328"/>
      <c r="F3384" s="328"/>
      <c r="G3384" s="328"/>
      <c r="M3384" s="328"/>
    </row>
    <row r="3385" spans="5:13" s="243" customFormat="1">
      <c r="E3385" s="328"/>
      <c r="F3385" s="328"/>
      <c r="G3385" s="328"/>
      <c r="M3385" s="328"/>
    </row>
    <row r="3386" spans="5:13" s="243" customFormat="1">
      <c r="E3386" s="328"/>
      <c r="F3386" s="328"/>
      <c r="G3386" s="328"/>
      <c r="M3386" s="328"/>
    </row>
    <row r="3387" spans="5:13" s="243" customFormat="1">
      <c r="E3387" s="328"/>
      <c r="F3387" s="328"/>
      <c r="G3387" s="328"/>
      <c r="M3387" s="328"/>
    </row>
    <row r="3388" spans="5:13" s="243" customFormat="1">
      <c r="E3388" s="328"/>
      <c r="F3388" s="328"/>
      <c r="G3388" s="328"/>
      <c r="M3388" s="328"/>
    </row>
    <row r="3389" spans="5:13" s="243" customFormat="1">
      <c r="E3389" s="328"/>
      <c r="F3389" s="328"/>
      <c r="G3389" s="328"/>
      <c r="M3389" s="328"/>
    </row>
    <row r="3390" spans="5:13" s="243" customFormat="1">
      <c r="E3390" s="328"/>
      <c r="F3390" s="328"/>
      <c r="G3390" s="328"/>
      <c r="M3390" s="328"/>
    </row>
    <row r="3391" spans="5:13" s="243" customFormat="1">
      <c r="E3391" s="328"/>
      <c r="F3391" s="328"/>
      <c r="G3391" s="328"/>
      <c r="M3391" s="328"/>
    </row>
    <row r="3392" spans="5:13" s="243" customFormat="1">
      <c r="E3392" s="328"/>
      <c r="F3392" s="328"/>
      <c r="G3392" s="328"/>
      <c r="M3392" s="328"/>
    </row>
    <row r="3393" spans="5:13" s="243" customFormat="1">
      <c r="E3393" s="328"/>
      <c r="F3393" s="328"/>
      <c r="G3393" s="328"/>
      <c r="M3393" s="328"/>
    </row>
    <row r="3394" spans="5:13" s="243" customFormat="1">
      <c r="E3394" s="328"/>
      <c r="F3394" s="328"/>
      <c r="G3394" s="328"/>
      <c r="M3394" s="328"/>
    </row>
    <row r="3395" spans="5:13" s="243" customFormat="1">
      <c r="E3395" s="328"/>
      <c r="F3395" s="328"/>
      <c r="G3395" s="328"/>
      <c r="M3395" s="328"/>
    </row>
    <row r="3396" spans="5:13" s="243" customFormat="1">
      <c r="E3396" s="328"/>
      <c r="F3396" s="328"/>
      <c r="G3396" s="328"/>
      <c r="M3396" s="328"/>
    </row>
    <row r="3397" spans="5:13" s="243" customFormat="1">
      <c r="E3397" s="328"/>
      <c r="F3397" s="328"/>
      <c r="G3397" s="328"/>
      <c r="M3397" s="328"/>
    </row>
    <row r="3398" spans="5:13" s="243" customFormat="1">
      <c r="E3398" s="328"/>
      <c r="F3398" s="328"/>
      <c r="G3398" s="328"/>
      <c r="M3398" s="328"/>
    </row>
    <row r="3399" spans="5:13" s="243" customFormat="1">
      <c r="E3399" s="328"/>
      <c r="F3399" s="328"/>
      <c r="G3399" s="328"/>
      <c r="M3399" s="328"/>
    </row>
    <row r="3400" spans="5:13" s="243" customFormat="1">
      <c r="E3400" s="328"/>
      <c r="F3400" s="328"/>
      <c r="G3400" s="328"/>
      <c r="M3400" s="328"/>
    </row>
    <row r="3401" spans="5:13" s="243" customFormat="1">
      <c r="E3401" s="328"/>
      <c r="F3401" s="328"/>
      <c r="G3401" s="328"/>
      <c r="M3401" s="328"/>
    </row>
    <row r="3402" spans="5:13" s="243" customFormat="1">
      <c r="E3402" s="328"/>
      <c r="F3402" s="328"/>
      <c r="G3402" s="328"/>
      <c r="M3402" s="328"/>
    </row>
    <row r="3403" spans="5:13" s="243" customFormat="1">
      <c r="E3403" s="328"/>
      <c r="F3403" s="328"/>
      <c r="G3403" s="328"/>
      <c r="M3403" s="328"/>
    </row>
    <row r="3404" spans="5:13" s="243" customFormat="1">
      <c r="E3404" s="328"/>
      <c r="F3404" s="328"/>
      <c r="G3404" s="328"/>
      <c r="M3404" s="328"/>
    </row>
    <row r="3405" spans="5:13" s="243" customFormat="1">
      <c r="E3405" s="328"/>
      <c r="F3405" s="328"/>
      <c r="G3405" s="328"/>
      <c r="M3405" s="328"/>
    </row>
    <row r="3406" spans="5:13" s="243" customFormat="1">
      <c r="E3406" s="328"/>
      <c r="F3406" s="328"/>
      <c r="G3406" s="328"/>
      <c r="M3406" s="328"/>
    </row>
    <row r="3407" spans="5:13" s="243" customFormat="1">
      <c r="E3407" s="328"/>
      <c r="F3407" s="328"/>
      <c r="G3407" s="328"/>
      <c r="M3407" s="328"/>
    </row>
    <row r="3408" spans="5:13" s="243" customFormat="1">
      <c r="E3408" s="328"/>
      <c r="F3408" s="328"/>
      <c r="G3408" s="328"/>
      <c r="M3408" s="328"/>
    </row>
    <row r="3409" spans="5:13" s="243" customFormat="1">
      <c r="E3409" s="328"/>
      <c r="F3409" s="328"/>
      <c r="G3409" s="328"/>
      <c r="M3409" s="328"/>
    </row>
    <row r="3410" spans="5:13" s="243" customFormat="1">
      <c r="E3410" s="328"/>
      <c r="F3410" s="328"/>
      <c r="G3410" s="328"/>
      <c r="M3410" s="328"/>
    </row>
    <row r="3411" spans="5:13" s="243" customFormat="1">
      <c r="E3411" s="328"/>
      <c r="F3411" s="328"/>
      <c r="G3411" s="328"/>
      <c r="M3411" s="328"/>
    </row>
    <row r="3412" spans="5:13" s="243" customFormat="1">
      <c r="E3412" s="328"/>
      <c r="F3412" s="328"/>
      <c r="G3412" s="328"/>
      <c r="M3412" s="328"/>
    </row>
    <row r="3413" spans="5:13" s="243" customFormat="1">
      <c r="E3413" s="328"/>
      <c r="F3413" s="328"/>
      <c r="G3413" s="328"/>
      <c r="M3413" s="328"/>
    </row>
    <row r="3414" spans="5:13" s="243" customFormat="1">
      <c r="E3414" s="328"/>
      <c r="F3414" s="328"/>
      <c r="G3414" s="328"/>
      <c r="M3414" s="328"/>
    </row>
    <row r="3415" spans="5:13" s="243" customFormat="1">
      <c r="E3415" s="328"/>
      <c r="F3415" s="328"/>
      <c r="G3415" s="328"/>
      <c r="M3415" s="328"/>
    </row>
    <row r="3416" spans="5:13" s="243" customFormat="1">
      <c r="E3416" s="328"/>
      <c r="F3416" s="328"/>
      <c r="G3416" s="328"/>
      <c r="M3416" s="328"/>
    </row>
    <row r="3417" spans="5:13" s="243" customFormat="1">
      <c r="E3417" s="328"/>
      <c r="F3417" s="328"/>
      <c r="G3417" s="328"/>
      <c r="M3417" s="328"/>
    </row>
    <row r="3418" spans="5:13" s="243" customFormat="1">
      <c r="E3418" s="328"/>
      <c r="F3418" s="328"/>
      <c r="G3418" s="328"/>
      <c r="M3418" s="328"/>
    </row>
    <row r="3419" spans="5:13" s="243" customFormat="1">
      <c r="E3419" s="328"/>
      <c r="F3419" s="328"/>
      <c r="G3419" s="328"/>
      <c r="M3419" s="328"/>
    </row>
    <row r="3420" spans="5:13" s="243" customFormat="1">
      <c r="E3420" s="328"/>
      <c r="F3420" s="328"/>
      <c r="G3420" s="328"/>
      <c r="M3420" s="328"/>
    </row>
    <row r="3421" spans="5:13" s="243" customFormat="1">
      <c r="E3421" s="328"/>
      <c r="F3421" s="328"/>
      <c r="G3421" s="328"/>
      <c r="M3421" s="328"/>
    </row>
    <row r="3422" spans="5:13" s="243" customFormat="1">
      <c r="E3422" s="328"/>
      <c r="F3422" s="328"/>
      <c r="G3422" s="328"/>
      <c r="M3422" s="328"/>
    </row>
    <row r="3423" spans="5:13" s="243" customFormat="1">
      <c r="E3423" s="328"/>
      <c r="F3423" s="328"/>
      <c r="G3423" s="328"/>
      <c r="M3423" s="328"/>
    </row>
    <row r="3424" spans="5:13" s="243" customFormat="1">
      <c r="E3424" s="328"/>
      <c r="F3424" s="328"/>
      <c r="G3424" s="328"/>
      <c r="M3424" s="328"/>
    </row>
    <row r="3425" spans="5:13" s="243" customFormat="1">
      <c r="E3425" s="328"/>
      <c r="F3425" s="328"/>
      <c r="G3425" s="328"/>
      <c r="M3425" s="328"/>
    </row>
    <row r="3426" spans="5:13" s="243" customFormat="1">
      <c r="E3426" s="328"/>
      <c r="F3426" s="328"/>
      <c r="G3426" s="328"/>
      <c r="M3426" s="328"/>
    </row>
    <row r="3427" spans="5:13" s="243" customFormat="1">
      <c r="E3427" s="328"/>
      <c r="F3427" s="328"/>
      <c r="G3427" s="328"/>
      <c r="M3427" s="328"/>
    </row>
    <row r="3428" spans="5:13" s="243" customFormat="1">
      <c r="E3428" s="328"/>
      <c r="F3428" s="328"/>
      <c r="G3428" s="328"/>
      <c r="M3428" s="328"/>
    </row>
    <row r="3429" spans="5:13" s="243" customFormat="1">
      <c r="E3429" s="328"/>
      <c r="F3429" s="328"/>
      <c r="G3429" s="328"/>
      <c r="M3429" s="328"/>
    </row>
    <row r="3430" spans="5:13" s="243" customFormat="1">
      <c r="E3430" s="328"/>
      <c r="F3430" s="328"/>
      <c r="G3430" s="328"/>
      <c r="M3430" s="328"/>
    </row>
    <row r="3431" spans="5:13" s="243" customFormat="1">
      <c r="E3431" s="328"/>
      <c r="F3431" s="328"/>
      <c r="G3431" s="328"/>
      <c r="M3431" s="328"/>
    </row>
    <row r="3432" spans="5:13" s="243" customFormat="1">
      <c r="E3432" s="328"/>
      <c r="F3432" s="328"/>
      <c r="G3432" s="328"/>
      <c r="M3432" s="328"/>
    </row>
    <row r="3433" spans="5:13" s="243" customFormat="1">
      <c r="E3433" s="328"/>
      <c r="F3433" s="328"/>
      <c r="G3433" s="328"/>
      <c r="M3433" s="328"/>
    </row>
    <row r="3434" spans="5:13" s="243" customFormat="1">
      <c r="E3434" s="328"/>
      <c r="F3434" s="328"/>
      <c r="G3434" s="328"/>
      <c r="M3434" s="328"/>
    </row>
    <row r="3435" spans="5:13" s="243" customFormat="1">
      <c r="E3435" s="328"/>
      <c r="F3435" s="328"/>
      <c r="G3435" s="328"/>
      <c r="M3435" s="328"/>
    </row>
    <row r="3436" spans="5:13" s="243" customFormat="1">
      <c r="E3436" s="328"/>
      <c r="F3436" s="328"/>
      <c r="G3436" s="328"/>
      <c r="M3436" s="328"/>
    </row>
    <row r="3437" spans="5:13" s="243" customFormat="1">
      <c r="E3437" s="328"/>
      <c r="F3437" s="328"/>
      <c r="G3437" s="328"/>
      <c r="M3437" s="328"/>
    </row>
    <row r="3438" spans="5:13" s="243" customFormat="1">
      <c r="E3438" s="328"/>
      <c r="F3438" s="328"/>
      <c r="G3438" s="328"/>
      <c r="M3438" s="328"/>
    </row>
    <row r="3439" spans="5:13" s="243" customFormat="1">
      <c r="E3439" s="328"/>
      <c r="F3439" s="328"/>
      <c r="G3439" s="328"/>
      <c r="M3439" s="328"/>
    </row>
    <row r="3440" spans="5:13" s="243" customFormat="1">
      <c r="E3440" s="328"/>
      <c r="F3440" s="328"/>
      <c r="G3440" s="328"/>
      <c r="M3440" s="328"/>
    </row>
    <row r="3441" spans="5:13" s="243" customFormat="1">
      <c r="E3441" s="328"/>
      <c r="F3441" s="328"/>
      <c r="G3441" s="328"/>
      <c r="M3441" s="328"/>
    </row>
    <row r="3442" spans="5:13" s="243" customFormat="1">
      <c r="E3442" s="328"/>
      <c r="F3442" s="328"/>
      <c r="G3442" s="328"/>
      <c r="M3442" s="328"/>
    </row>
    <row r="3443" spans="5:13" s="243" customFormat="1">
      <c r="E3443" s="328"/>
      <c r="F3443" s="328"/>
      <c r="G3443" s="328"/>
      <c r="M3443" s="328"/>
    </row>
    <row r="3444" spans="5:13" s="243" customFormat="1">
      <c r="E3444" s="328"/>
      <c r="F3444" s="328"/>
      <c r="G3444" s="328"/>
      <c r="M3444" s="328"/>
    </row>
    <row r="3445" spans="5:13" s="243" customFormat="1">
      <c r="E3445" s="328"/>
      <c r="F3445" s="328"/>
      <c r="G3445" s="328"/>
      <c r="M3445" s="328"/>
    </row>
    <row r="3446" spans="5:13" s="243" customFormat="1">
      <c r="E3446" s="328"/>
      <c r="F3446" s="328"/>
      <c r="G3446" s="328"/>
      <c r="M3446" s="328"/>
    </row>
    <row r="3447" spans="5:13" s="243" customFormat="1">
      <c r="E3447" s="328"/>
      <c r="F3447" s="328"/>
      <c r="G3447" s="328"/>
      <c r="M3447" s="328"/>
    </row>
    <row r="3448" spans="5:13" s="243" customFormat="1">
      <c r="E3448" s="328"/>
      <c r="F3448" s="328"/>
      <c r="G3448" s="328"/>
      <c r="M3448" s="328"/>
    </row>
    <row r="3449" spans="5:13" s="243" customFormat="1">
      <c r="E3449" s="328"/>
      <c r="F3449" s="328"/>
      <c r="G3449" s="328"/>
      <c r="M3449" s="328"/>
    </row>
    <row r="3450" spans="5:13" s="243" customFormat="1">
      <c r="E3450" s="328"/>
      <c r="F3450" s="328"/>
      <c r="G3450" s="328"/>
      <c r="M3450" s="328"/>
    </row>
    <row r="3451" spans="5:13" s="243" customFormat="1">
      <c r="E3451" s="328"/>
      <c r="F3451" s="328"/>
      <c r="G3451" s="328"/>
      <c r="M3451" s="328"/>
    </row>
    <row r="3452" spans="5:13" s="243" customFormat="1">
      <c r="E3452" s="328"/>
      <c r="F3452" s="328"/>
      <c r="G3452" s="328"/>
      <c r="M3452" s="328"/>
    </row>
    <row r="3453" spans="5:13" s="243" customFormat="1">
      <c r="E3453" s="328"/>
      <c r="F3453" s="328"/>
      <c r="G3453" s="328"/>
      <c r="M3453" s="328"/>
    </row>
    <row r="3454" spans="5:13" s="243" customFormat="1">
      <c r="E3454" s="328"/>
      <c r="F3454" s="328"/>
      <c r="G3454" s="328"/>
      <c r="M3454" s="328"/>
    </row>
    <row r="3455" spans="5:13" s="243" customFormat="1">
      <c r="E3455" s="328"/>
      <c r="F3455" s="328"/>
      <c r="G3455" s="328"/>
      <c r="M3455" s="328"/>
    </row>
    <row r="3456" spans="5:13" s="243" customFormat="1">
      <c r="E3456" s="328"/>
      <c r="F3456" s="328"/>
      <c r="G3456" s="328"/>
      <c r="M3456" s="328"/>
    </row>
    <row r="3457" spans="5:13" s="243" customFormat="1">
      <c r="E3457" s="328"/>
      <c r="F3457" s="328"/>
      <c r="G3457" s="328"/>
      <c r="M3457" s="328"/>
    </row>
    <row r="3458" spans="5:13" s="243" customFormat="1">
      <c r="E3458" s="328"/>
      <c r="F3458" s="328"/>
      <c r="G3458" s="328"/>
      <c r="M3458" s="328"/>
    </row>
    <row r="3459" spans="5:13" s="243" customFormat="1">
      <c r="E3459" s="328"/>
      <c r="F3459" s="328"/>
      <c r="G3459" s="328"/>
      <c r="M3459" s="328"/>
    </row>
    <row r="3460" spans="5:13" s="243" customFormat="1">
      <c r="E3460" s="328"/>
      <c r="F3460" s="328"/>
      <c r="G3460" s="328"/>
      <c r="M3460" s="328"/>
    </row>
    <row r="3461" spans="5:13" s="243" customFormat="1">
      <c r="E3461" s="328"/>
      <c r="F3461" s="328"/>
      <c r="G3461" s="328"/>
      <c r="M3461" s="328"/>
    </row>
    <row r="3462" spans="5:13" s="243" customFormat="1">
      <c r="E3462" s="328"/>
      <c r="F3462" s="328"/>
      <c r="G3462" s="328"/>
      <c r="M3462" s="328"/>
    </row>
    <row r="3463" spans="5:13" s="243" customFormat="1">
      <c r="E3463" s="328"/>
      <c r="F3463" s="328"/>
      <c r="G3463" s="328"/>
      <c r="M3463" s="328"/>
    </row>
    <row r="3464" spans="5:13" s="243" customFormat="1">
      <c r="E3464" s="328"/>
      <c r="F3464" s="328"/>
      <c r="G3464" s="328"/>
      <c r="M3464" s="328"/>
    </row>
    <row r="3465" spans="5:13" s="243" customFormat="1">
      <c r="E3465" s="328"/>
      <c r="F3465" s="328"/>
      <c r="G3465" s="328"/>
      <c r="M3465" s="328"/>
    </row>
    <row r="3466" spans="5:13" s="243" customFormat="1">
      <c r="E3466" s="328"/>
      <c r="F3466" s="328"/>
      <c r="G3466" s="328"/>
      <c r="M3466" s="328"/>
    </row>
    <row r="3467" spans="5:13" s="243" customFormat="1">
      <c r="E3467" s="328"/>
      <c r="F3467" s="328"/>
      <c r="G3467" s="328"/>
      <c r="M3467" s="328"/>
    </row>
    <row r="3468" spans="5:13" s="243" customFormat="1">
      <c r="E3468" s="328"/>
      <c r="F3468" s="328"/>
      <c r="G3468" s="328"/>
      <c r="M3468" s="328"/>
    </row>
    <row r="3469" spans="5:13" s="243" customFormat="1">
      <c r="E3469" s="328"/>
      <c r="F3469" s="328"/>
      <c r="G3469" s="328"/>
      <c r="M3469" s="328"/>
    </row>
    <row r="3470" spans="5:13" s="243" customFormat="1">
      <c r="E3470" s="328"/>
      <c r="F3470" s="328"/>
      <c r="G3470" s="328"/>
      <c r="M3470" s="328"/>
    </row>
    <row r="3471" spans="5:13" s="243" customFormat="1">
      <c r="E3471" s="328"/>
      <c r="F3471" s="328"/>
      <c r="G3471" s="328"/>
      <c r="M3471" s="328"/>
    </row>
    <row r="3472" spans="5:13" s="243" customFormat="1">
      <c r="E3472" s="328"/>
      <c r="F3472" s="328"/>
      <c r="G3472" s="328"/>
      <c r="M3472" s="328"/>
    </row>
    <row r="3473" spans="5:13" s="243" customFormat="1">
      <c r="E3473" s="328"/>
      <c r="F3473" s="328"/>
      <c r="G3473" s="328"/>
      <c r="M3473" s="328"/>
    </row>
    <row r="3474" spans="5:13" s="243" customFormat="1">
      <c r="E3474" s="328"/>
      <c r="F3474" s="328"/>
      <c r="G3474" s="328"/>
      <c r="M3474" s="328"/>
    </row>
    <row r="3475" spans="5:13" s="243" customFormat="1">
      <c r="E3475" s="328"/>
      <c r="F3475" s="328"/>
      <c r="G3475" s="328"/>
      <c r="M3475" s="328"/>
    </row>
    <row r="3476" spans="5:13" s="243" customFormat="1">
      <c r="E3476" s="328"/>
      <c r="F3476" s="328"/>
      <c r="G3476" s="328"/>
      <c r="M3476" s="328"/>
    </row>
    <row r="3477" spans="5:13" s="243" customFormat="1">
      <c r="E3477" s="328"/>
      <c r="F3477" s="328"/>
      <c r="G3477" s="328"/>
      <c r="M3477" s="328"/>
    </row>
    <row r="3478" spans="5:13" s="243" customFormat="1">
      <c r="E3478" s="328"/>
      <c r="F3478" s="328"/>
      <c r="G3478" s="328"/>
      <c r="M3478" s="328"/>
    </row>
    <row r="3479" spans="5:13" s="243" customFormat="1">
      <c r="E3479" s="328"/>
      <c r="F3479" s="328"/>
      <c r="G3479" s="328"/>
      <c r="M3479" s="328"/>
    </row>
    <row r="3480" spans="5:13" s="243" customFormat="1">
      <c r="E3480" s="328"/>
      <c r="F3480" s="328"/>
      <c r="G3480" s="328"/>
      <c r="M3480" s="328"/>
    </row>
    <row r="3481" spans="5:13" s="243" customFormat="1">
      <c r="E3481" s="328"/>
      <c r="F3481" s="328"/>
      <c r="G3481" s="328"/>
      <c r="M3481" s="328"/>
    </row>
    <row r="3482" spans="5:13" s="243" customFormat="1">
      <c r="E3482" s="328"/>
      <c r="F3482" s="328"/>
      <c r="G3482" s="328"/>
      <c r="M3482" s="328"/>
    </row>
    <row r="3483" spans="5:13" s="243" customFormat="1">
      <c r="E3483" s="328"/>
      <c r="F3483" s="328"/>
      <c r="G3483" s="328"/>
      <c r="M3483" s="328"/>
    </row>
    <row r="3484" spans="5:13" s="243" customFormat="1">
      <c r="E3484" s="328"/>
      <c r="F3484" s="328"/>
      <c r="G3484" s="328"/>
      <c r="M3484" s="328"/>
    </row>
    <row r="3485" spans="5:13" s="243" customFormat="1">
      <c r="E3485" s="328"/>
      <c r="F3485" s="328"/>
      <c r="G3485" s="328"/>
      <c r="M3485" s="328"/>
    </row>
    <row r="3486" spans="5:13" s="243" customFormat="1">
      <c r="E3486" s="328"/>
      <c r="F3486" s="328"/>
      <c r="G3486" s="328"/>
      <c r="M3486" s="328"/>
    </row>
    <row r="3487" spans="5:13" s="243" customFormat="1">
      <c r="E3487" s="328"/>
      <c r="F3487" s="328"/>
      <c r="G3487" s="328"/>
      <c r="M3487" s="328"/>
    </row>
    <row r="3488" spans="5:13" s="243" customFormat="1">
      <c r="E3488" s="328"/>
      <c r="F3488" s="328"/>
      <c r="G3488" s="328"/>
      <c r="M3488" s="328"/>
    </row>
    <row r="3489" spans="5:13" s="243" customFormat="1">
      <c r="E3489" s="328"/>
      <c r="F3489" s="328"/>
      <c r="G3489" s="328"/>
      <c r="M3489" s="328"/>
    </row>
    <row r="3490" spans="5:13" s="243" customFormat="1">
      <c r="E3490" s="328"/>
      <c r="F3490" s="328"/>
      <c r="G3490" s="328"/>
      <c r="M3490" s="328"/>
    </row>
    <row r="3491" spans="5:13" s="243" customFormat="1">
      <c r="E3491" s="328"/>
      <c r="F3491" s="328"/>
      <c r="G3491" s="328"/>
      <c r="M3491" s="328"/>
    </row>
    <row r="3492" spans="5:13" s="243" customFormat="1">
      <c r="E3492" s="328"/>
      <c r="F3492" s="328"/>
      <c r="G3492" s="328"/>
      <c r="M3492" s="328"/>
    </row>
    <row r="3493" spans="5:13" s="243" customFormat="1">
      <c r="E3493" s="328"/>
      <c r="F3493" s="328"/>
      <c r="G3493" s="328"/>
      <c r="M3493" s="328"/>
    </row>
    <row r="3494" spans="5:13" s="243" customFormat="1">
      <c r="E3494" s="328"/>
      <c r="F3494" s="328"/>
      <c r="G3494" s="328"/>
      <c r="M3494" s="328"/>
    </row>
    <row r="3495" spans="5:13" s="243" customFormat="1">
      <c r="E3495" s="328"/>
      <c r="F3495" s="328"/>
      <c r="G3495" s="328"/>
      <c r="M3495" s="328"/>
    </row>
    <row r="3496" spans="5:13" s="243" customFormat="1">
      <c r="E3496" s="328"/>
      <c r="F3496" s="328"/>
      <c r="G3496" s="328"/>
      <c r="M3496" s="328"/>
    </row>
    <row r="3497" spans="5:13" s="243" customFormat="1">
      <c r="E3497" s="328"/>
      <c r="F3497" s="328"/>
      <c r="G3497" s="328"/>
      <c r="M3497" s="328"/>
    </row>
    <row r="3498" spans="5:13" s="243" customFormat="1">
      <c r="E3498" s="328"/>
      <c r="F3498" s="328"/>
      <c r="G3498" s="328"/>
      <c r="M3498" s="328"/>
    </row>
    <row r="3499" spans="5:13" s="243" customFormat="1">
      <c r="E3499" s="328"/>
      <c r="F3499" s="328"/>
      <c r="G3499" s="328"/>
      <c r="M3499" s="328"/>
    </row>
    <row r="3500" spans="5:13" s="243" customFormat="1">
      <c r="E3500" s="328"/>
      <c r="F3500" s="328"/>
      <c r="G3500" s="328"/>
      <c r="M3500" s="328"/>
    </row>
    <row r="3501" spans="5:13" s="243" customFormat="1">
      <c r="E3501" s="328"/>
      <c r="F3501" s="328"/>
      <c r="G3501" s="328"/>
      <c r="M3501" s="328"/>
    </row>
    <row r="3502" spans="5:13" s="243" customFormat="1">
      <c r="E3502" s="328"/>
      <c r="F3502" s="328"/>
      <c r="G3502" s="328"/>
      <c r="M3502" s="328"/>
    </row>
    <row r="3503" spans="5:13" s="243" customFormat="1">
      <c r="E3503" s="328"/>
      <c r="F3503" s="328"/>
      <c r="G3503" s="328"/>
      <c r="M3503" s="328"/>
    </row>
    <row r="3504" spans="5:13" s="243" customFormat="1">
      <c r="E3504" s="328"/>
      <c r="F3504" s="328"/>
      <c r="G3504" s="328"/>
      <c r="M3504" s="328"/>
    </row>
    <row r="3505" spans="5:13" s="243" customFormat="1">
      <c r="E3505" s="328"/>
      <c r="F3505" s="328"/>
      <c r="G3505" s="328"/>
      <c r="M3505" s="328"/>
    </row>
    <row r="3506" spans="5:13" s="243" customFormat="1">
      <c r="E3506" s="328"/>
      <c r="F3506" s="328"/>
      <c r="G3506" s="328"/>
      <c r="M3506" s="328"/>
    </row>
    <row r="3507" spans="5:13" s="243" customFormat="1">
      <c r="E3507" s="328"/>
      <c r="F3507" s="328"/>
      <c r="G3507" s="328"/>
      <c r="M3507" s="328"/>
    </row>
    <row r="3508" spans="5:13" s="243" customFormat="1">
      <c r="E3508" s="328"/>
      <c r="F3508" s="328"/>
      <c r="G3508" s="328"/>
      <c r="M3508" s="328"/>
    </row>
    <row r="3509" spans="5:13" s="243" customFormat="1">
      <c r="E3509" s="328"/>
      <c r="F3509" s="328"/>
      <c r="G3509" s="328"/>
      <c r="M3509" s="328"/>
    </row>
    <row r="3510" spans="5:13" s="243" customFormat="1">
      <c r="E3510" s="328"/>
      <c r="F3510" s="328"/>
      <c r="G3510" s="328"/>
      <c r="M3510" s="328"/>
    </row>
    <row r="3511" spans="5:13" s="243" customFormat="1">
      <c r="E3511" s="328"/>
      <c r="F3511" s="328"/>
      <c r="G3511" s="328"/>
      <c r="M3511" s="328"/>
    </row>
    <row r="3512" spans="5:13" s="243" customFormat="1">
      <c r="E3512" s="328"/>
      <c r="F3512" s="328"/>
      <c r="G3512" s="328"/>
      <c r="M3512" s="328"/>
    </row>
    <row r="3513" spans="5:13" s="243" customFormat="1">
      <c r="E3513" s="328"/>
      <c r="F3513" s="328"/>
      <c r="G3513" s="328"/>
      <c r="M3513" s="328"/>
    </row>
    <row r="3514" spans="5:13" s="243" customFormat="1">
      <c r="E3514" s="328"/>
      <c r="F3514" s="328"/>
      <c r="G3514" s="328"/>
      <c r="M3514" s="328"/>
    </row>
    <row r="3515" spans="5:13" s="243" customFormat="1">
      <c r="E3515" s="328"/>
      <c r="F3515" s="328"/>
      <c r="G3515" s="328"/>
      <c r="M3515" s="328"/>
    </row>
    <row r="3516" spans="5:13" s="243" customFormat="1">
      <c r="E3516" s="328"/>
      <c r="F3516" s="328"/>
      <c r="G3516" s="328"/>
      <c r="M3516" s="328"/>
    </row>
    <row r="3517" spans="5:13" s="243" customFormat="1">
      <c r="E3517" s="328"/>
      <c r="F3517" s="328"/>
      <c r="G3517" s="328"/>
      <c r="M3517" s="328"/>
    </row>
    <row r="3518" spans="5:13" s="243" customFormat="1">
      <c r="E3518" s="328"/>
      <c r="F3518" s="328"/>
      <c r="G3518" s="328"/>
      <c r="M3518" s="328"/>
    </row>
    <row r="3519" spans="5:13" s="243" customFormat="1">
      <c r="E3519" s="328"/>
      <c r="F3519" s="328"/>
      <c r="G3519" s="328"/>
      <c r="M3519" s="328"/>
    </row>
    <row r="3520" spans="5:13" s="243" customFormat="1">
      <c r="E3520" s="328"/>
      <c r="F3520" s="328"/>
      <c r="G3520" s="328"/>
      <c r="M3520" s="328"/>
    </row>
    <row r="3521" spans="5:13" s="243" customFormat="1">
      <c r="E3521" s="328"/>
      <c r="F3521" s="328"/>
      <c r="G3521" s="328"/>
      <c r="M3521" s="328"/>
    </row>
    <row r="3522" spans="5:13" s="243" customFormat="1">
      <c r="E3522" s="328"/>
      <c r="F3522" s="328"/>
      <c r="G3522" s="328"/>
      <c r="M3522" s="328"/>
    </row>
    <row r="3523" spans="5:13" s="243" customFormat="1">
      <c r="E3523" s="328"/>
      <c r="F3523" s="328"/>
      <c r="G3523" s="328"/>
      <c r="M3523" s="328"/>
    </row>
    <row r="3524" spans="5:13" s="243" customFormat="1">
      <c r="E3524" s="328"/>
      <c r="F3524" s="328"/>
      <c r="G3524" s="328"/>
      <c r="M3524" s="328"/>
    </row>
    <row r="3525" spans="5:13" s="243" customFormat="1">
      <c r="E3525" s="328"/>
      <c r="F3525" s="328"/>
      <c r="G3525" s="328"/>
      <c r="M3525" s="328"/>
    </row>
    <row r="3526" spans="5:13" s="243" customFormat="1">
      <c r="E3526" s="328"/>
      <c r="F3526" s="328"/>
      <c r="G3526" s="328"/>
      <c r="M3526" s="328"/>
    </row>
    <row r="3527" spans="5:13" s="243" customFormat="1">
      <c r="E3527" s="328"/>
      <c r="F3527" s="328"/>
      <c r="G3527" s="328"/>
      <c r="M3527" s="328"/>
    </row>
    <row r="3528" spans="5:13" s="243" customFormat="1">
      <c r="E3528" s="328"/>
      <c r="F3528" s="328"/>
      <c r="G3528" s="328"/>
      <c r="M3528" s="328"/>
    </row>
    <row r="3529" spans="5:13" s="243" customFormat="1">
      <c r="E3529" s="328"/>
      <c r="F3529" s="328"/>
      <c r="G3529" s="328"/>
      <c r="M3529" s="328"/>
    </row>
    <row r="3530" spans="5:13" s="243" customFormat="1">
      <c r="E3530" s="328"/>
      <c r="F3530" s="328"/>
      <c r="G3530" s="328"/>
      <c r="M3530" s="328"/>
    </row>
    <row r="3531" spans="5:13" s="243" customFormat="1">
      <c r="E3531" s="328"/>
      <c r="F3531" s="328"/>
      <c r="G3531" s="328"/>
      <c r="M3531" s="328"/>
    </row>
    <row r="3532" spans="5:13" s="243" customFormat="1">
      <c r="E3532" s="328"/>
      <c r="F3532" s="328"/>
      <c r="G3532" s="328"/>
      <c r="M3532" s="328"/>
    </row>
    <row r="3533" spans="5:13" s="243" customFormat="1">
      <c r="E3533" s="328"/>
      <c r="F3533" s="328"/>
      <c r="G3533" s="328"/>
      <c r="M3533" s="328"/>
    </row>
    <row r="3534" spans="5:13" s="243" customFormat="1">
      <c r="E3534" s="328"/>
      <c r="F3534" s="328"/>
      <c r="G3534" s="328"/>
      <c r="M3534" s="328"/>
    </row>
    <row r="3535" spans="5:13" s="243" customFormat="1">
      <c r="E3535" s="328"/>
      <c r="F3535" s="328"/>
      <c r="G3535" s="328"/>
      <c r="M3535" s="328"/>
    </row>
    <row r="3536" spans="5:13" s="243" customFormat="1">
      <c r="E3536" s="328"/>
      <c r="F3536" s="328"/>
      <c r="G3536" s="328"/>
      <c r="M3536" s="328"/>
    </row>
    <row r="3537" spans="5:13" s="243" customFormat="1">
      <c r="E3537" s="328"/>
      <c r="F3537" s="328"/>
      <c r="G3537" s="328"/>
      <c r="M3537" s="328"/>
    </row>
    <row r="3538" spans="5:13" s="243" customFormat="1">
      <c r="E3538" s="328"/>
      <c r="F3538" s="328"/>
      <c r="G3538" s="328"/>
      <c r="M3538" s="328"/>
    </row>
    <row r="3539" spans="5:13" s="243" customFormat="1">
      <c r="E3539" s="328"/>
      <c r="F3539" s="328"/>
      <c r="G3539" s="328"/>
      <c r="M3539" s="328"/>
    </row>
    <row r="3540" spans="5:13" s="243" customFormat="1">
      <c r="E3540" s="328"/>
      <c r="F3540" s="328"/>
      <c r="G3540" s="328"/>
      <c r="M3540" s="328"/>
    </row>
    <row r="3541" spans="5:13" s="243" customFormat="1">
      <c r="E3541" s="328"/>
      <c r="F3541" s="328"/>
      <c r="G3541" s="328"/>
      <c r="M3541" s="328"/>
    </row>
    <row r="3542" spans="5:13" s="243" customFormat="1">
      <c r="E3542" s="328"/>
      <c r="F3542" s="328"/>
      <c r="G3542" s="328"/>
      <c r="M3542" s="328"/>
    </row>
    <row r="3543" spans="5:13" s="243" customFormat="1">
      <c r="E3543" s="328"/>
      <c r="F3543" s="328"/>
      <c r="G3543" s="328"/>
      <c r="M3543" s="328"/>
    </row>
    <row r="3544" spans="5:13" s="243" customFormat="1">
      <c r="E3544" s="328"/>
      <c r="F3544" s="328"/>
      <c r="G3544" s="328"/>
      <c r="M3544" s="328"/>
    </row>
    <row r="3545" spans="5:13" s="243" customFormat="1">
      <c r="E3545" s="328"/>
      <c r="F3545" s="328"/>
      <c r="G3545" s="328"/>
      <c r="M3545" s="328"/>
    </row>
    <row r="3546" spans="5:13" s="243" customFormat="1">
      <c r="E3546" s="328"/>
      <c r="F3546" s="328"/>
      <c r="G3546" s="328"/>
      <c r="M3546" s="328"/>
    </row>
    <row r="3547" spans="5:13" s="243" customFormat="1">
      <c r="E3547" s="328"/>
      <c r="F3547" s="328"/>
      <c r="G3547" s="328"/>
      <c r="M3547" s="328"/>
    </row>
    <row r="3548" spans="5:13" s="243" customFormat="1">
      <c r="E3548" s="328"/>
      <c r="F3548" s="328"/>
      <c r="G3548" s="328"/>
      <c r="M3548" s="328"/>
    </row>
    <row r="3549" spans="5:13" s="243" customFormat="1">
      <c r="E3549" s="328"/>
      <c r="F3549" s="328"/>
      <c r="G3549" s="328"/>
      <c r="M3549" s="328"/>
    </row>
    <row r="3550" spans="5:13" s="243" customFormat="1">
      <c r="E3550" s="328"/>
      <c r="F3550" s="328"/>
      <c r="G3550" s="328"/>
      <c r="M3550" s="328"/>
    </row>
    <row r="3551" spans="5:13" s="243" customFormat="1">
      <c r="E3551" s="328"/>
      <c r="F3551" s="328"/>
      <c r="G3551" s="328"/>
      <c r="M3551" s="328"/>
    </row>
    <row r="3552" spans="5:13" s="243" customFormat="1">
      <c r="E3552" s="328"/>
      <c r="F3552" s="328"/>
      <c r="G3552" s="328"/>
      <c r="M3552" s="328"/>
    </row>
    <row r="3553" spans="5:13" s="243" customFormat="1">
      <c r="E3553" s="328"/>
      <c r="F3553" s="328"/>
      <c r="G3553" s="328"/>
      <c r="M3553" s="328"/>
    </row>
    <row r="3554" spans="5:13" s="243" customFormat="1">
      <c r="E3554" s="328"/>
      <c r="F3554" s="328"/>
      <c r="G3554" s="328"/>
      <c r="M3554" s="328"/>
    </row>
    <row r="3555" spans="5:13" s="243" customFormat="1">
      <c r="E3555" s="328"/>
      <c r="F3555" s="328"/>
      <c r="G3555" s="328"/>
      <c r="M3555" s="328"/>
    </row>
    <row r="3556" spans="5:13" s="243" customFormat="1">
      <c r="E3556" s="328"/>
      <c r="F3556" s="328"/>
      <c r="G3556" s="328"/>
      <c r="M3556" s="328"/>
    </row>
    <row r="3557" spans="5:13" s="243" customFormat="1">
      <c r="E3557" s="328"/>
      <c r="F3557" s="328"/>
      <c r="G3557" s="328"/>
      <c r="M3557" s="328"/>
    </row>
    <row r="3558" spans="5:13" s="243" customFormat="1">
      <c r="E3558" s="328"/>
      <c r="F3558" s="328"/>
      <c r="G3558" s="328"/>
      <c r="M3558" s="328"/>
    </row>
    <row r="3559" spans="5:13" s="243" customFormat="1">
      <c r="E3559" s="328"/>
      <c r="F3559" s="328"/>
      <c r="G3559" s="328"/>
      <c r="M3559" s="328"/>
    </row>
    <row r="3560" spans="5:13" s="243" customFormat="1">
      <c r="E3560" s="328"/>
      <c r="F3560" s="328"/>
      <c r="G3560" s="328"/>
      <c r="M3560" s="328"/>
    </row>
    <row r="3561" spans="5:13" s="243" customFormat="1">
      <c r="E3561" s="328"/>
      <c r="F3561" s="328"/>
      <c r="G3561" s="328"/>
      <c r="M3561" s="328"/>
    </row>
    <row r="3562" spans="5:13" s="243" customFormat="1">
      <c r="E3562" s="328"/>
      <c r="F3562" s="328"/>
      <c r="G3562" s="328"/>
      <c r="M3562" s="328"/>
    </row>
    <row r="3563" spans="5:13" s="243" customFormat="1">
      <c r="E3563" s="328"/>
      <c r="F3563" s="328"/>
      <c r="G3563" s="328"/>
      <c r="M3563" s="328"/>
    </row>
    <row r="3564" spans="5:13" s="243" customFormat="1">
      <c r="E3564" s="328"/>
      <c r="F3564" s="328"/>
      <c r="G3564" s="328"/>
      <c r="M3564" s="328"/>
    </row>
    <row r="3565" spans="5:13" s="243" customFormat="1">
      <c r="E3565" s="328"/>
      <c r="F3565" s="328"/>
      <c r="G3565" s="328"/>
      <c r="M3565" s="328"/>
    </row>
    <row r="3566" spans="5:13" s="243" customFormat="1">
      <c r="E3566" s="328"/>
      <c r="F3566" s="328"/>
      <c r="G3566" s="328"/>
      <c r="M3566" s="328"/>
    </row>
    <row r="3567" spans="5:13" s="243" customFormat="1">
      <c r="E3567" s="328"/>
      <c r="F3567" s="328"/>
      <c r="G3567" s="328"/>
      <c r="M3567" s="328"/>
    </row>
    <row r="3568" spans="5:13" s="243" customFormat="1">
      <c r="E3568" s="328"/>
      <c r="F3568" s="328"/>
      <c r="G3568" s="328"/>
      <c r="M3568" s="328"/>
    </row>
    <row r="3569" spans="5:13" s="243" customFormat="1">
      <c r="E3569" s="328"/>
      <c r="F3569" s="328"/>
      <c r="G3569" s="328"/>
      <c r="M3569" s="328"/>
    </row>
    <row r="3570" spans="5:13" s="243" customFormat="1">
      <c r="E3570" s="328"/>
      <c r="F3570" s="328"/>
      <c r="G3570" s="328"/>
      <c r="M3570" s="328"/>
    </row>
    <row r="3571" spans="5:13" s="243" customFormat="1">
      <c r="E3571" s="328"/>
      <c r="F3571" s="328"/>
      <c r="G3571" s="328"/>
      <c r="M3571" s="328"/>
    </row>
    <row r="3572" spans="5:13" s="243" customFormat="1">
      <c r="E3572" s="328"/>
      <c r="F3572" s="328"/>
      <c r="G3572" s="328"/>
      <c r="M3572" s="328"/>
    </row>
    <row r="3573" spans="5:13" s="243" customFormat="1">
      <c r="E3573" s="328"/>
      <c r="F3573" s="328"/>
      <c r="G3573" s="328"/>
      <c r="M3573" s="328"/>
    </row>
    <row r="3574" spans="5:13" s="243" customFormat="1">
      <c r="E3574" s="328"/>
      <c r="F3574" s="328"/>
      <c r="G3574" s="328"/>
      <c r="M3574" s="328"/>
    </row>
    <row r="3575" spans="5:13" s="243" customFormat="1">
      <c r="E3575" s="328"/>
      <c r="F3575" s="328"/>
      <c r="G3575" s="328"/>
      <c r="M3575" s="328"/>
    </row>
    <row r="3576" spans="5:13" s="243" customFormat="1">
      <c r="E3576" s="328"/>
      <c r="F3576" s="328"/>
      <c r="G3576" s="328"/>
      <c r="M3576" s="328"/>
    </row>
    <row r="3577" spans="5:13" s="243" customFormat="1">
      <c r="E3577" s="328"/>
      <c r="F3577" s="328"/>
      <c r="G3577" s="328"/>
      <c r="M3577" s="328"/>
    </row>
    <row r="3578" spans="5:13" s="243" customFormat="1">
      <c r="E3578" s="328"/>
      <c r="F3578" s="328"/>
      <c r="G3578" s="328"/>
      <c r="M3578" s="328"/>
    </row>
    <row r="3579" spans="5:13" s="243" customFormat="1">
      <c r="E3579" s="328"/>
      <c r="F3579" s="328"/>
      <c r="G3579" s="328"/>
      <c r="M3579" s="328"/>
    </row>
    <row r="3580" spans="5:13" s="243" customFormat="1">
      <c r="E3580" s="328"/>
      <c r="F3580" s="328"/>
      <c r="G3580" s="328"/>
      <c r="M3580" s="328"/>
    </row>
    <row r="3581" spans="5:13" s="243" customFormat="1">
      <c r="E3581" s="328"/>
      <c r="F3581" s="328"/>
      <c r="G3581" s="328"/>
      <c r="M3581" s="328"/>
    </row>
    <row r="3582" spans="5:13" s="243" customFormat="1">
      <c r="E3582" s="328"/>
      <c r="F3582" s="328"/>
      <c r="G3582" s="328"/>
      <c r="M3582" s="328"/>
    </row>
    <row r="3583" spans="5:13" s="243" customFormat="1">
      <c r="E3583" s="328"/>
      <c r="F3583" s="328"/>
      <c r="G3583" s="328"/>
      <c r="M3583" s="328"/>
    </row>
    <row r="3584" spans="5:13" s="243" customFormat="1">
      <c r="E3584" s="328"/>
      <c r="F3584" s="328"/>
      <c r="G3584" s="328"/>
      <c r="M3584" s="328"/>
    </row>
    <row r="3585" spans="5:13" s="243" customFormat="1">
      <c r="E3585" s="328"/>
      <c r="F3585" s="328"/>
      <c r="G3585" s="328"/>
      <c r="M3585" s="328"/>
    </row>
    <row r="3586" spans="5:13" s="243" customFormat="1">
      <c r="E3586" s="328"/>
      <c r="F3586" s="328"/>
      <c r="G3586" s="328"/>
      <c r="M3586" s="328"/>
    </row>
    <row r="3587" spans="5:13" s="243" customFormat="1">
      <c r="E3587" s="328"/>
      <c r="F3587" s="328"/>
      <c r="G3587" s="328"/>
      <c r="M3587" s="328"/>
    </row>
    <row r="3588" spans="5:13" s="243" customFormat="1">
      <c r="E3588" s="328"/>
      <c r="F3588" s="328"/>
      <c r="G3588" s="328"/>
      <c r="M3588" s="328"/>
    </row>
    <row r="3589" spans="5:13" s="243" customFormat="1">
      <c r="E3589" s="328"/>
      <c r="F3589" s="328"/>
      <c r="G3589" s="328"/>
      <c r="M3589" s="328"/>
    </row>
    <row r="3590" spans="5:13" s="243" customFormat="1">
      <c r="E3590" s="328"/>
      <c r="F3590" s="328"/>
      <c r="G3590" s="328"/>
      <c r="M3590" s="328"/>
    </row>
    <row r="3591" spans="5:13" s="243" customFormat="1">
      <c r="E3591" s="328"/>
      <c r="F3591" s="328"/>
      <c r="G3591" s="328"/>
      <c r="M3591" s="328"/>
    </row>
    <row r="3592" spans="5:13" s="243" customFormat="1">
      <c r="E3592" s="328"/>
      <c r="F3592" s="328"/>
      <c r="G3592" s="328"/>
      <c r="M3592" s="328"/>
    </row>
    <row r="3593" spans="5:13" s="243" customFormat="1">
      <c r="E3593" s="328"/>
      <c r="F3593" s="328"/>
      <c r="G3593" s="328"/>
      <c r="M3593" s="328"/>
    </row>
    <row r="3594" spans="5:13" s="243" customFormat="1">
      <c r="E3594" s="328"/>
      <c r="F3594" s="328"/>
      <c r="G3594" s="328"/>
      <c r="M3594" s="328"/>
    </row>
    <row r="3595" spans="5:13" s="243" customFormat="1">
      <c r="E3595" s="328"/>
      <c r="F3595" s="328"/>
      <c r="G3595" s="328"/>
      <c r="M3595" s="328"/>
    </row>
    <row r="3596" spans="5:13" s="243" customFormat="1">
      <c r="E3596" s="328"/>
      <c r="F3596" s="328"/>
      <c r="G3596" s="328"/>
      <c r="M3596" s="328"/>
    </row>
    <row r="3597" spans="5:13" s="243" customFormat="1">
      <c r="E3597" s="328"/>
      <c r="F3597" s="328"/>
      <c r="G3597" s="328"/>
      <c r="M3597" s="328"/>
    </row>
    <row r="3598" spans="5:13" s="243" customFormat="1">
      <c r="E3598" s="328"/>
      <c r="F3598" s="328"/>
      <c r="G3598" s="328"/>
      <c r="M3598" s="328"/>
    </row>
    <row r="3599" spans="5:13" s="243" customFormat="1">
      <c r="E3599" s="328"/>
      <c r="F3599" s="328"/>
      <c r="G3599" s="328"/>
      <c r="M3599" s="328"/>
    </row>
    <row r="3600" spans="5:13" s="243" customFormat="1">
      <c r="E3600" s="328"/>
      <c r="F3600" s="328"/>
      <c r="G3600" s="328"/>
      <c r="M3600" s="328"/>
    </row>
    <row r="3601" spans="5:13" s="243" customFormat="1">
      <c r="E3601" s="328"/>
      <c r="F3601" s="328"/>
      <c r="G3601" s="328"/>
      <c r="M3601" s="328"/>
    </row>
    <row r="3602" spans="5:13" s="243" customFormat="1">
      <c r="E3602" s="328"/>
      <c r="F3602" s="328"/>
      <c r="G3602" s="328"/>
      <c r="M3602" s="328"/>
    </row>
    <row r="3603" spans="5:13" s="243" customFormat="1">
      <c r="E3603" s="328"/>
      <c r="F3603" s="328"/>
      <c r="G3603" s="328"/>
      <c r="M3603" s="328"/>
    </row>
    <row r="3604" spans="5:13" s="243" customFormat="1">
      <c r="E3604" s="328"/>
      <c r="F3604" s="328"/>
      <c r="G3604" s="328"/>
      <c r="M3604" s="328"/>
    </row>
    <row r="3605" spans="5:13" s="243" customFormat="1">
      <c r="E3605" s="328"/>
      <c r="F3605" s="328"/>
      <c r="G3605" s="328"/>
      <c r="M3605" s="328"/>
    </row>
    <row r="3606" spans="5:13" s="243" customFormat="1">
      <c r="E3606" s="328"/>
      <c r="F3606" s="328"/>
      <c r="G3606" s="328"/>
      <c r="M3606" s="328"/>
    </row>
    <row r="3607" spans="5:13" s="243" customFormat="1">
      <c r="E3607" s="328"/>
      <c r="F3607" s="328"/>
      <c r="G3607" s="328"/>
      <c r="M3607" s="328"/>
    </row>
    <row r="3608" spans="5:13" s="243" customFormat="1">
      <c r="E3608" s="328"/>
      <c r="F3608" s="328"/>
      <c r="G3608" s="328"/>
      <c r="M3608" s="328"/>
    </row>
    <row r="3609" spans="5:13" s="243" customFormat="1">
      <c r="E3609" s="328"/>
      <c r="F3609" s="328"/>
      <c r="G3609" s="328"/>
      <c r="M3609" s="328"/>
    </row>
    <row r="3610" spans="5:13" s="243" customFormat="1">
      <c r="E3610" s="328"/>
      <c r="F3610" s="328"/>
      <c r="G3610" s="328"/>
      <c r="M3610" s="328"/>
    </row>
    <row r="3611" spans="5:13" s="243" customFormat="1">
      <c r="E3611" s="328"/>
      <c r="F3611" s="328"/>
      <c r="G3611" s="328"/>
      <c r="M3611" s="328"/>
    </row>
    <row r="3612" spans="5:13" s="243" customFormat="1">
      <c r="E3612" s="328"/>
      <c r="F3612" s="328"/>
      <c r="G3612" s="328"/>
      <c r="M3612" s="328"/>
    </row>
    <row r="3613" spans="5:13" s="243" customFormat="1">
      <c r="E3613" s="328"/>
      <c r="F3613" s="328"/>
      <c r="G3613" s="328"/>
      <c r="M3613" s="328"/>
    </row>
    <row r="3614" spans="5:13" s="243" customFormat="1">
      <c r="E3614" s="328"/>
      <c r="F3614" s="328"/>
      <c r="G3614" s="328"/>
      <c r="M3614" s="328"/>
    </row>
    <row r="3615" spans="5:13" s="243" customFormat="1">
      <c r="E3615" s="328"/>
      <c r="F3615" s="328"/>
      <c r="G3615" s="328"/>
      <c r="M3615" s="328"/>
    </row>
    <row r="3616" spans="5:13" s="243" customFormat="1">
      <c r="E3616" s="328"/>
      <c r="F3616" s="328"/>
      <c r="G3616" s="328"/>
      <c r="M3616" s="328"/>
    </row>
    <row r="3617" spans="5:13" s="243" customFormat="1">
      <c r="E3617" s="328"/>
      <c r="F3617" s="328"/>
      <c r="G3617" s="328"/>
      <c r="M3617" s="328"/>
    </row>
    <row r="3618" spans="5:13" s="243" customFormat="1">
      <c r="E3618" s="328"/>
      <c r="F3618" s="328"/>
      <c r="G3618" s="328"/>
      <c r="M3618" s="328"/>
    </row>
    <row r="3619" spans="5:13" s="243" customFormat="1">
      <c r="E3619" s="328"/>
      <c r="F3619" s="328"/>
      <c r="G3619" s="328"/>
      <c r="M3619" s="328"/>
    </row>
    <row r="3620" spans="5:13" s="243" customFormat="1">
      <c r="E3620" s="328"/>
      <c r="F3620" s="328"/>
      <c r="G3620" s="328"/>
      <c r="M3620" s="328"/>
    </row>
    <row r="3621" spans="5:13" s="243" customFormat="1">
      <c r="E3621" s="328"/>
      <c r="F3621" s="328"/>
      <c r="G3621" s="328"/>
      <c r="M3621" s="328"/>
    </row>
    <row r="3622" spans="5:13" s="243" customFormat="1">
      <c r="E3622" s="328"/>
      <c r="F3622" s="328"/>
      <c r="G3622" s="328"/>
      <c r="M3622" s="328"/>
    </row>
    <row r="3623" spans="5:13" s="243" customFormat="1">
      <c r="E3623" s="328"/>
      <c r="F3623" s="328"/>
      <c r="G3623" s="328"/>
      <c r="M3623" s="328"/>
    </row>
    <row r="3624" spans="5:13" s="243" customFormat="1">
      <c r="E3624" s="328"/>
      <c r="F3624" s="328"/>
      <c r="G3624" s="328"/>
      <c r="M3624" s="328"/>
    </row>
    <row r="3625" spans="5:13" s="243" customFormat="1">
      <c r="E3625" s="328"/>
      <c r="F3625" s="328"/>
      <c r="G3625" s="328"/>
      <c r="M3625" s="328"/>
    </row>
    <row r="3626" spans="5:13" s="243" customFormat="1">
      <c r="E3626" s="328"/>
      <c r="F3626" s="328"/>
      <c r="G3626" s="328"/>
      <c r="M3626" s="328"/>
    </row>
    <row r="3627" spans="5:13" s="243" customFormat="1">
      <c r="E3627" s="328"/>
      <c r="F3627" s="328"/>
      <c r="G3627" s="328"/>
      <c r="M3627" s="328"/>
    </row>
    <row r="3628" spans="5:13" s="243" customFormat="1">
      <c r="E3628" s="328"/>
      <c r="F3628" s="328"/>
      <c r="G3628" s="328"/>
      <c r="M3628" s="328"/>
    </row>
    <row r="3629" spans="5:13" s="243" customFormat="1">
      <c r="E3629" s="328"/>
      <c r="F3629" s="328"/>
      <c r="G3629" s="328"/>
      <c r="M3629" s="328"/>
    </row>
    <row r="3630" spans="5:13" s="243" customFormat="1">
      <c r="E3630" s="328"/>
      <c r="F3630" s="328"/>
      <c r="G3630" s="328"/>
      <c r="M3630" s="328"/>
    </row>
    <row r="3631" spans="5:13" s="243" customFormat="1">
      <c r="E3631" s="328"/>
      <c r="F3631" s="328"/>
      <c r="G3631" s="328"/>
      <c r="M3631" s="328"/>
    </row>
    <row r="3632" spans="5:13" s="243" customFormat="1">
      <c r="E3632" s="328"/>
      <c r="F3632" s="328"/>
      <c r="G3632" s="328"/>
      <c r="M3632" s="328"/>
    </row>
    <row r="3633" spans="5:13" s="243" customFormat="1">
      <c r="E3633" s="328"/>
      <c r="F3633" s="328"/>
      <c r="G3633" s="328"/>
      <c r="M3633" s="328"/>
    </row>
    <row r="3634" spans="5:13" s="243" customFormat="1">
      <c r="E3634" s="328"/>
      <c r="F3634" s="328"/>
      <c r="G3634" s="328"/>
      <c r="M3634" s="328"/>
    </row>
    <row r="3635" spans="5:13" s="243" customFormat="1">
      <c r="E3635" s="328"/>
      <c r="F3635" s="328"/>
      <c r="G3635" s="328"/>
      <c r="M3635" s="328"/>
    </row>
    <row r="3636" spans="5:13" s="243" customFormat="1">
      <c r="E3636" s="328"/>
      <c r="F3636" s="328"/>
      <c r="G3636" s="328"/>
      <c r="M3636" s="328"/>
    </row>
    <row r="3637" spans="5:13" s="243" customFormat="1">
      <c r="E3637" s="328"/>
      <c r="F3637" s="328"/>
      <c r="G3637" s="328"/>
      <c r="M3637" s="328"/>
    </row>
    <row r="3638" spans="5:13" s="243" customFormat="1">
      <c r="E3638" s="328"/>
      <c r="F3638" s="328"/>
      <c r="G3638" s="328"/>
      <c r="M3638" s="328"/>
    </row>
    <row r="3639" spans="5:13" s="243" customFormat="1">
      <c r="E3639" s="328"/>
      <c r="F3639" s="328"/>
      <c r="G3639" s="328"/>
      <c r="M3639" s="328"/>
    </row>
    <row r="3640" spans="5:13" s="243" customFormat="1">
      <c r="E3640" s="328"/>
      <c r="F3640" s="328"/>
      <c r="G3640" s="328"/>
      <c r="M3640" s="328"/>
    </row>
    <row r="3641" spans="5:13" s="243" customFormat="1">
      <c r="E3641" s="328"/>
      <c r="F3641" s="328"/>
      <c r="G3641" s="328"/>
      <c r="M3641" s="328"/>
    </row>
    <row r="3642" spans="5:13" s="243" customFormat="1">
      <c r="E3642" s="328"/>
      <c r="F3642" s="328"/>
      <c r="G3642" s="328"/>
      <c r="M3642" s="328"/>
    </row>
    <row r="3643" spans="5:13" s="243" customFormat="1">
      <c r="E3643" s="328"/>
      <c r="F3643" s="328"/>
      <c r="G3643" s="328"/>
      <c r="M3643" s="328"/>
    </row>
    <row r="3644" spans="5:13" s="243" customFormat="1">
      <c r="E3644" s="328"/>
      <c r="F3644" s="328"/>
      <c r="G3644" s="328"/>
      <c r="M3644" s="328"/>
    </row>
    <row r="3645" spans="5:13" s="243" customFormat="1">
      <c r="E3645" s="328"/>
      <c r="F3645" s="328"/>
      <c r="G3645" s="328"/>
      <c r="M3645" s="328"/>
    </row>
    <row r="3646" spans="5:13" s="243" customFormat="1">
      <c r="E3646" s="328"/>
      <c r="F3646" s="328"/>
      <c r="G3646" s="328"/>
      <c r="M3646" s="328"/>
    </row>
    <row r="3647" spans="5:13" s="243" customFormat="1">
      <c r="E3647" s="328"/>
      <c r="F3647" s="328"/>
      <c r="G3647" s="328"/>
      <c r="M3647" s="328"/>
    </row>
    <row r="3648" spans="5:13" s="243" customFormat="1">
      <c r="E3648" s="328"/>
      <c r="F3648" s="328"/>
      <c r="G3648" s="328"/>
      <c r="M3648" s="328"/>
    </row>
    <row r="3649" spans="5:13" s="243" customFormat="1">
      <c r="E3649" s="328"/>
      <c r="F3649" s="328"/>
      <c r="G3649" s="328"/>
      <c r="M3649" s="328"/>
    </row>
    <row r="3650" spans="5:13" s="243" customFormat="1">
      <c r="E3650" s="328"/>
      <c r="F3650" s="328"/>
      <c r="G3650" s="328"/>
      <c r="M3650" s="328"/>
    </row>
    <row r="3651" spans="5:13" s="243" customFormat="1">
      <c r="E3651" s="328"/>
      <c r="F3651" s="328"/>
      <c r="G3651" s="328"/>
      <c r="M3651" s="328"/>
    </row>
    <row r="3652" spans="5:13" s="243" customFormat="1">
      <c r="E3652" s="328"/>
      <c r="F3652" s="328"/>
      <c r="G3652" s="328"/>
      <c r="M3652" s="328"/>
    </row>
    <row r="3653" spans="5:13" s="243" customFormat="1">
      <c r="E3653" s="328"/>
      <c r="F3653" s="328"/>
      <c r="G3653" s="328"/>
      <c r="M3653" s="328"/>
    </row>
    <row r="3654" spans="5:13" s="243" customFormat="1">
      <c r="E3654" s="328"/>
      <c r="F3654" s="328"/>
      <c r="G3654" s="328"/>
      <c r="M3654" s="328"/>
    </row>
    <row r="3655" spans="5:13" s="243" customFormat="1">
      <c r="E3655" s="328"/>
      <c r="F3655" s="328"/>
      <c r="G3655" s="328"/>
      <c r="M3655" s="328"/>
    </row>
    <row r="3656" spans="5:13" s="243" customFormat="1">
      <c r="E3656" s="328"/>
      <c r="F3656" s="328"/>
      <c r="G3656" s="328"/>
      <c r="M3656" s="328"/>
    </row>
    <row r="3657" spans="5:13" s="243" customFormat="1">
      <c r="E3657" s="328"/>
      <c r="F3657" s="328"/>
      <c r="G3657" s="328"/>
      <c r="M3657" s="328"/>
    </row>
    <row r="3658" spans="5:13" s="243" customFormat="1">
      <c r="E3658" s="328"/>
      <c r="F3658" s="328"/>
      <c r="G3658" s="328"/>
      <c r="M3658" s="328"/>
    </row>
    <row r="3659" spans="5:13" s="243" customFormat="1">
      <c r="E3659" s="328"/>
      <c r="F3659" s="328"/>
      <c r="G3659" s="328"/>
      <c r="M3659" s="328"/>
    </row>
    <row r="3660" spans="5:13" s="243" customFormat="1">
      <c r="E3660" s="328"/>
      <c r="F3660" s="328"/>
      <c r="G3660" s="328"/>
      <c r="M3660" s="328"/>
    </row>
    <row r="3661" spans="5:13" s="243" customFormat="1">
      <c r="E3661" s="328"/>
      <c r="F3661" s="328"/>
      <c r="G3661" s="328"/>
      <c r="M3661" s="328"/>
    </row>
    <row r="3662" spans="5:13" s="243" customFormat="1">
      <c r="E3662" s="328"/>
      <c r="F3662" s="328"/>
      <c r="G3662" s="328"/>
      <c r="M3662" s="328"/>
    </row>
    <row r="3663" spans="5:13" s="243" customFormat="1">
      <c r="E3663" s="328"/>
      <c r="F3663" s="328"/>
      <c r="G3663" s="328"/>
      <c r="M3663" s="328"/>
    </row>
    <row r="3664" spans="5:13" s="243" customFormat="1">
      <c r="E3664" s="328"/>
      <c r="F3664" s="328"/>
      <c r="G3664" s="328"/>
      <c r="M3664" s="328"/>
    </row>
    <row r="3665" spans="5:13" s="243" customFormat="1">
      <c r="E3665" s="328"/>
      <c r="F3665" s="328"/>
      <c r="G3665" s="328"/>
      <c r="M3665" s="328"/>
    </row>
    <row r="3666" spans="5:13" s="243" customFormat="1">
      <c r="E3666" s="328"/>
      <c r="F3666" s="328"/>
      <c r="G3666" s="328"/>
      <c r="M3666" s="328"/>
    </row>
    <row r="3667" spans="5:13" s="243" customFormat="1">
      <c r="E3667" s="328"/>
      <c r="F3667" s="328"/>
      <c r="G3667" s="328"/>
      <c r="M3667" s="328"/>
    </row>
    <row r="3668" spans="5:13" s="243" customFormat="1">
      <c r="E3668" s="328"/>
      <c r="F3668" s="328"/>
      <c r="G3668" s="328"/>
      <c r="M3668" s="328"/>
    </row>
    <row r="3669" spans="5:13" s="243" customFormat="1">
      <c r="E3669" s="328"/>
      <c r="F3669" s="328"/>
      <c r="G3669" s="328"/>
      <c r="M3669" s="328"/>
    </row>
    <row r="3670" spans="5:13" s="243" customFormat="1">
      <c r="E3670" s="328"/>
      <c r="F3670" s="328"/>
      <c r="G3670" s="328"/>
      <c r="M3670" s="328"/>
    </row>
    <row r="3671" spans="5:13" s="243" customFormat="1">
      <c r="E3671" s="328"/>
      <c r="F3671" s="328"/>
      <c r="G3671" s="328"/>
      <c r="M3671" s="328"/>
    </row>
    <row r="3672" spans="5:13" s="243" customFormat="1">
      <c r="E3672" s="328"/>
      <c r="F3672" s="328"/>
      <c r="G3672" s="328"/>
      <c r="M3672" s="328"/>
    </row>
    <row r="3673" spans="5:13" s="243" customFormat="1">
      <c r="E3673" s="328"/>
      <c r="F3673" s="328"/>
      <c r="G3673" s="328"/>
      <c r="M3673" s="328"/>
    </row>
    <row r="3674" spans="5:13" s="243" customFormat="1">
      <c r="E3674" s="328"/>
      <c r="F3674" s="328"/>
      <c r="G3674" s="328"/>
      <c r="M3674" s="328"/>
    </row>
    <row r="3675" spans="5:13" s="243" customFormat="1">
      <c r="E3675" s="328"/>
      <c r="F3675" s="328"/>
      <c r="G3675" s="328"/>
      <c r="M3675" s="328"/>
    </row>
    <row r="3676" spans="5:13" s="243" customFormat="1">
      <c r="E3676" s="328"/>
      <c r="F3676" s="328"/>
      <c r="G3676" s="328"/>
      <c r="M3676" s="328"/>
    </row>
    <row r="3677" spans="5:13" s="243" customFormat="1">
      <c r="E3677" s="328"/>
      <c r="F3677" s="328"/>
      <c r="G3677" s="328"/>
      <c r="M3677" s="328"/>
    </row>
    <row r="3678" spans="5:13" s="243" customFormat="1">
      <c r="E3678" s="328"/>
      <c r="F3678" s="328"/>
      <c r="G3678" s="328"/>
      <c r="M3678" s="328"/>
    </row>
    <row r="3679" spans="5:13" s="243" customFormat="1">
      <c r="E3679" s="328"/>
      <c r="F3679" s="328"/>
      <c r="G3679" s="328"/>
      <c r="M3679" s="328"/>
    </row>
    <row r="3680" spans="5:13" s="243" customFormat="1">
      <c r="E3680" s="328"/>
      <c r="F3680" s="328"/>
      <c r="G3680" s="328"/>
      <c r="M3680" s="328"/>
    </row>
    <row r="3681" spans="5:13" s="243" customFormat="1">
      <c r="E3681" s="328"/>
      <c r="F3681" s="328"/>
      <c r="G3681" s="328"/>
      <c r="M3681" s="328"/>
    </row>
    <row r="3682" spans="5:13" s="243" customFormat="1">
      <c r="E3682" s="328"/>
      <c r="F3682" s="328"/>
      <c r="G3682" s="328"/>
      <c r="M3682" s="328"/>
    </row>
    <row r="3683" spans="5:13" s="243" customFormat="1">
      <c r="E3683" s="328"/>
      <c r="F3683" s="328"/>
      <c r="G3683" s="328"/>
      <c r="M3683" s="328"/>
    </row>
    <row r="3684" spans="5:13" s="243" customFormat="1">
      <c r="E3684" s="328"/>
      <c r="F3684" s="328"/>
      <c r="G3684" s="328"/>
      <c r="M3684" s="328"/>
    </row>
    <row r="3685" spans="5:13" s="243" customFormat="1">
      <c r="E3685" s="328"/>
      <c r="F3685" s="328"/>
      <c r="G3685" s="328"/>
      <c r="M3685" s="328"/>
    </row>
    <row r="3686" spans="5:13" s="243" customFormat="1">
      <c r="E3686" s="328"/>
      <c r="F3686" s="328"/>
      <c r="G3686" s="328"/>
      <c r="M3686" s="328"/>
    </row>
    <row r="3687" spans="5:13" s="243" customFormat="1">
      <c r="E3687" s="328"/>
      <c r="F3687" s="328"/>
      <c r="G3687" s="328"/>
      <c r="M3687" s="328"/>
    </row>
    <row r="3688" spans="5:13" s="243" customFormat="1">
      <c r="E3688" s="328"/>
      <c r="F3688" s="328"/>
      <c r="G3688" s="328"/>
      <c r="M3688" s="328"/>
    </row>
    <row r="3689" spans="5:13" s="243" customFormat="1">
      <c r="E3689" s="328"/>
      <c r="F3689" s="328"/>
      <c r="G3689" s="328"/>
      <c r="M3689" s="328"/>
    </row>
    <row r="3690" spans="5:13" s="243" customFormat="1">
      <c r="E3690" s="328"/>
      <c r="F3690" s="328"/>
      <c r="G3690" s="328"/>
      <c r="M3690" s="328"/>
    </row>
    <row r="3691" spans="5:13" s="243" customFormat="1">
      <c r="E3691" s="328"/>
      <c r="F3691" s="328"/>
      <c r="G3691" s="328"/>
      <c r="M3691" s="328"/>
    </row>
    <row r="3692" spans="5:13" s="243" customFormat="1">
      <c r="E3692" s="328"/>
      <c r="F3692" s="328"/>
      <c r="G3692" s="328"/>
      <c r="M3692" s="328"/>
    </row>
    <row r="3693" spans="5:13" s="243" customFormat="1">
      <c r="E3693" s="328"/>
      <c r="F3693" s="328"/>
      <c r="G3693" s="328"/>
      <c r="M3693" s="328"/>
    </row>
    <row r="3694" spans="5:13" s="243" customFormat="1">
      <c r="E3694" s="328"/>
      <c r="F3694" s="328"/>
      <c r="G3694" s="328"/>
      <c r="M3694" s="328"/>
    </row>
    <row r="3695" spans="5:13" s="243" customFormat="1">
      <c r="E3695" s="328"/>
      <c r="F3695" s="328"/>
      <c r="G3695" s="328"/>
      <c r="M3695" s="328"/>
    </row>
    <row r="3696" spans="5:13" s="243" customFormat="1">
      <c r="E3696" s="328"/>
      <c r="F3696" s="328"/>
      <c r="G3696" s="328"/>
      <c r="M3696" s="328"/>
    </row>
    <row r="3697" spans="5:13" s="243" customFormat="1">
      <c r="E3697" s="328"/>
      <c r="F3697" s="328"/>
      <c r="G3697" s="328"/>
      <c r="M3697" s="328"/>
    </row>
    <row r="3698" spans="5:13" s="243" customFormat="1">
      <c r="E3698" s="328"/>
      <c r="F3698" s="328"/>
      <c r="G3698" s="328"/>
      <c r="M3698" s="328"/>
    </row>
    <row r="3699" spans="5:13" s="243" customFormat="1">
      <c r="E3699" s="328"/>
      <c r="F3699" s="328"/>
      <c r="G3699" s="328"/>
      <c r="M3699" s="328"/>
    </row>
    <row r="3700" spans="5:13" s="243" customFormat="1">
      <c r="E3700" s="328"/>
      <c r="F3700" s="328"/>
      <c r="G3700" s="328"/>
      <c r="M3700" s="328"/>
    </row>
    <row r="3701" spans="5:13" s="243" customFormat="1">
      <c r="E3701" s="328"/>
      <c r="F3701" s="328"/>
      <c r="G3701" s="328"/>
      <c r="M3701" s="328"/>
    </row>
    <row r="3702" spans="5:13" s="243" customFormat="1">
      <c r="E3702" s="328"/>
      <c r="F3702" s="328"/>
      <c r="G3702" s="328"/>
      <c r="M3702" s="328"/>
    </row>
    <row r="3703" spans="5:13" s="243" customFormat="1">
      <c r="E3703" s="328"/>
      <c r="F3703" s="328"/>
      <c r="G3703" s="328"/>
      <c r="M3703" s="328"/>
    </row>
    <row r="3704" spans="5:13" s="243" customFormat="1">
      <c r="E3704" s="328"/>
      <c r="F3704" s="328"/>
      <c r="G3704" s="328"/>
      <c r="M3704" s="328"/>
    </row>
    <row r="3705" spans="5:13" s="243" customFormat="1">
      <c r="E3705" s="328"/>
      <c r="F3705" s="328"/>
      <c r="G3705" s="328"/>
      <c r="M3705" s="328"/>
    </row>
    <row r="3706" spans="5:13" s="243" customFormat="1">
      <c r="E3706" s="328"/>
      <c r="F3706" s="328"/>
      <c r="G3706" s="328"/>
      <c r="M3706" s="328"/>
    </row>
    <row r="3707" spans="5:13" s="243" customFormat="1">
      <c r="E3707" s="328"/>
      <c r="F3707" s="328"/>
      <c r="G3707" s="328"/>
      <c r="M3707" s="328"/>
    </row>
    <row r="3708" spans="5:13" s="243" customFormat="1">
      <c r="E3708" s="328"/>
      <c r="F3708" s="328"/>
      <c r="G3708" s="328"/>
      <c r="M3708" s="328"/>
    </row>
    <row r="3709" spans="5:13" s="243" customFormat="1">
      <c r="E3709" s="328"/>
      <c r="F3709" s="328"/>
      <c r="G3709" s="328"/>
      <c r="M3709" s="328"/>
    </row>
    <row r="3710" spans="5:13" s="243" customFormat="1">
      <c r="E3710" s="328"/>
      <c r="F3710" s="328"/>
      <c r="G3710" s="328"/>
      <c r="M3710" s="328"/>
    </row>
    <row r="3711" spans="5:13" s="243" customFormat="1">
      <c r="E3711" s="328"/>
      <c r="F3711" s="328"/>
      <c r="G3711" s="328"/>
      <c r="M3711" s="328"/>
    </row>
    <row r="3712" spans="5:13" s="243" customFormat="1">
      <c r="E3712" s="328"/>
      <c r="F3712" s="328"/>
      <c r="G3712" s="328"/>
      <c r="M3712" s="328"/>
    </row>
    <row r="3713" spans="5:13" s="243" customFormat="1">
      <c r="E3713" s="328"/>
      <c r="F3713" s="328"/>
      <c r="G3713" s="328"/>
      <c r="M3713" s="328"/>
    </row>
    <row r="3714" spans="5:13" s="243" customFormat="1">
      <c r="E3714" s="328"/>
      <c r="F3714" s="328"/>
      <c r="G3714" s="328"/>
      <c r="M3714" s="328"/>
    </row>
    <row r="3715" spans="5:13" s="243" customFormat="1">
      <c r="E3715" s="328"/>
      <c r="F3715" s="328"/>
      <c r="G3715" s="328"/>
      <c r="M3715" s="328"/>
    </row>
    <row r="3716" spans="5:13" s="243" customFormat="1">
      <c r="E3716" s="328"/>
      <c r="F3716" s="328"/>
      <c r="G3716" s="328"/>
      <c r="M3716" s="328"/>
    </row>
    <row r="3717" spans="5:13" s="243" customFormat="1">
      <c r="E3717" s="328"/>
      <c r="F3717" s="328"/>
      <c r="G3717" s="328"/>
      <c r="M3717" s="328"/>
    </row>
    <row r="3718" spans="5:13" s="243" customFormat="1">
      <c r="E3718" s="328"/>
      <c r="F3718" s="328"/>
      <c r="G3718" s="328"/>
      <c r="M3718" s="328"/>
    </row>
    <row r="3719" spans="5:13" s="243" customFormat="1">
      <c r="E3719" s="328"/>
      <c r="F3719" s="328"/>
      <c r="G3719" s="328"/>
      <c r="M3719" s="328"/>
    </row>
    <row r="3720" spans="5:13" s="243" customFormat="1">
      <c r="E3720" s="328"/>
      <c r="F3720" s="328"/>
      <c r="G3720" s="328"/>
      <c r="M3720" s="328"/>
    </row>
    <row r="3721" spans="5:13" s="243" customFormat="1">
      <c r="E3721" s="328"/>
      <c r="F3721" s="328"/>
      <c r="G3721" s="328"/>
      <c r="M3721" s="328"/>
    </row>
    <row r="3722" spans="5:13" s="243" customFormat="1">
      <c r="E3722" s="328"/>
      <c r="F3722" s="328"/>
      <c r="G3722" s="328"/>
      <c r="M3722" s="328"/>
    </row>
    <row r="3723" spans="5:13" s="243" customFormat="1">
      <c r="E3723" s="328"/>
      <c r="F3723" s="328"/>
      <c r="G3723" s="328"/>
      <c r="M3723" s="328"/>
    </row>
    <row r="3724" spans="5:13" s="243" customFormat="1">
      <c r="E3724" s="328"/>
      <c r="F3724" s="328"/>
      <c r="G3724" s="328"/>
      <c r="M3724" s="328"/>
    </row>
    <row r="3725" spans="5:13" s="243" customFormat="1">
      <c r="E3725" s="328"/>
      <c r="F3725" s="328"/>
      <c r="G3725" s="328"/>
      <c r="M3725" s="328"/>
    </row>
    <row r="3726" spans="5:13" s="243" customFormat="1">
      <c r="E3726" s="328"/>
      <c r="F3726" s="328"/>
      <c r="G3726" s="328"/>
      <c r="M3726" s="328"/>
    </row>
    <row r="3727" spans="5:13" s="243" customFormat="1">
      <c r="E3727" s="328"/>
      <c r="F3727" s="328"/>
      <c r="G3727" s="328"/>
      <c r="M3727" s="328"/>
    </row>
    <row r="3728" spans="5:13" s="243" customFormat="1">
      <c r="E3728" s="328"/>
      <c r="F3728" s="328"/>
      <c r="G3728" s="328"/>
      <c r="M3728" s="328"/>
    </row>
    <row r="3729" spans="5:13" s="243" customFormat="1">
      <c r="E3729" s="328"/>
      <c r="F3729" s="328"/>
      <c r="G3729" s="328"/>
      <c r="M3729" s="328"/>
    </row>
    <row r="3730" spans="5:13" s="243" customFormat="1">
      <c r="E3730" s="328"/>
      <c r="F3730" s="328"/>
      <c r="G3730" s="328"/>
      <c r="M3730" s="328"/>
    </row>
    <row r="3731" spans="5:13" s="243" customFormat="1">
      <c r="E3731" s="328"/>
      <c r="F3731" s="328"/>
      <c r="G3731" s="328"/>
      <c r="M3731" s="328"/>
    </row>
    <row r="3732" spans="5:13" s="243" customFormat="1">
      <c r="E3732" s="328"/>
      <c r="F3732" s="328"/>
      <c r="G3732" s="328"/>
      <c r="M3732" s="328"/>
    </row>
    <row r="3733" spans="5:13" s="243" customFormat="1">
      <c r="E3733" s="328"/>
      <c r="F3733" s="328"/>
      <c r="G3733" s="328"/>
      <c r="M3733" s="328"/>
    </row>
    <row r="3734" spans="5:13" s="243" customFormat="1">
      <c r="E3734" s="328"/>
      <c r="F3734" s="328"/>
      <c r="G3734" s="328"/>
      <c r="M3734" s="328"/>
    </row>
    <row r="3735" spans="5:13" s="243" customFormat="1">
      <c r="E3735" s="328"/>
      <c r="F3735" s="328"/>
      <c r="G3735" s="328"/>
      <c r="M3735" s="328"/>
    </row>
    <row r="3736" spans="5:13" s="243" customFormat="1">
      <c r="E3736" s="328"/>
      <c r="F3736" s="328"/>
      <c r="G3736" s="328"/>
      <c r="M3736" s="328"/>
    </row>
    <row r="3737" spans="5:13" s="243" customFormat="1">
      <c r="E3737" s="328"/>
      <c r="F3737" s="328"/>
      <c r="G3737" s="328"/>
      <c r="M3737" s="328"/>
    </row>
    <row r="3738" spans="5:13" s="243" customFormat="1">
      <c r="E3738" s="328"/>
      <c r="F3738" s="328"/>
      <c r="G3738" s="328"/>
      <c r="M3738" s="328"/>
    </row>
    <row r="3739" spans="5:13" s="243" customFormat="1">
      <c r="E3739" s="328"/>
      <c r="F3739" s="328"/>
      <c r="G3739" s="328"/>
      <c r="M3739" s="328"/>
    </row>
    <row r="3740" spans="5:13" s="243" customFormat="1">
      <c r="E3740" s="328"/>
      <c r="F3740" s="328"/>
      <c r="G3740" s="328"/>
      <c r="M3740" s="328"/>
    </row>
    <row r="3741" spans="5:13" s="243" customFormat="1">
      <c r="E3741" s="328"/>
      <c r="F3741" s="328"/>
      <c r="G3741" s="328"/>
      <c r="M3741" s="328"/>
    </row>
    <row r="3742" spans="5:13" s="243" customFormat="1">
      <c r="E3742" s="328"/>
      <c r="F3742" s="328"/>
      <c r="G3742" s="328"/>
      <c r="M3742" s="328"/>
    </row>
    <row r="3743" spans="5:13" s="243" customFormat="1">
      <c r="E3743" s="328"/>
      <c r="F3743" s="328"/>
      <c r="G3743" s="328"/>
      <c r="M3743" s="328"/>
    </row>
    <row r="3744" spans="5:13" s="243" customFormat="1">
      <c r="E3744" s="328"/>
      <c r="F3744" s="328"/>
      <c r="G3744" s="328"/>
      <c r="M3744" s="328"/>
    </row>
    <row r="3745" spans="5:13" s="243" customFormat="1">
      <c r="E3745" s="328"/>
      <c r="F3745" s="328"/>
      <c r="G3745" s="328"/>
      <c r="M3745" s="328"/>
    </row>
    <row r="3746" spans="5:13" s="243" customFormat="1">
      <c r="E3746" s="328"/>
      <c r="F3746" s="328"/>
      <c r="G3746" s="328"/>
      <c r="M3746" s="328"/>
    </row>
    <row r="3747" spans="5:13" s="243" customFormat="1">
      <c r="E3747" s="328"/>
      <c r="F3747" s="328"/>
      <c r="G3747" s="328"/>
      <c r="M3747" s="328"/>
    </row>
    <row r="3748" spans="5:13" s="243" customFormat="1">
      <c r="E3748" s="328"/>
      <c r="F3748" s="328"/>
      <c r="G3748" s="328"/>
      <c r="M3748" s="328"/>
    </row>
    <row r="3749" spans="5:13" s="243" customFormat="1">
      <c r="E3749" s="328"/>
      <c r="F3749" s="328"/>
      <c r="G3749" s="328"/>
      <c r="M3749" s="328"/>
    </row>
    <row r="3750" spans="5:13" s="243" customFormat="1">
      <c r="E3750" s="328"/>
      <c r="F3750" s="328"/>
      <c r="G3750" s="328"/>
      <c r="M3750" s="328"/>
    </row>
    <row r="3751" spans="5:13" s="243" customFormat="1">
      <c r="E3751" s="328"/>
      <c r="F3751" s="328"/>
      <c r="G3751" s="328"/>
      <c r="M3751" s="328"/>
    </row>
    <row r="3752" spans="5:13" s="243" customFormat="1">
      <c r="E3752" s="328"/>
      <c r="F3752" s="328"/>
      <c r="G3752" s="328"/>
      <c r="M3752" s="328"/>
    </row>
    <row r="3753" spans="5:13" s="243" customFormat="1">
      <c r="E3753" s="328"/>
      <c r="F3753" s="328"/>
      <c r="G3753" s="328"/>
      <c r="M3753" s="328"/>
    </row>
    <row r="3754" spans="5:13" s="243" customFormat="1">
      <c r="E3754" s="328"/>
      <c r="F3754" s="328"/>
      <c r="G3754" s="328"/>
      <c r="M3754" s="328"/>
    </row>
    <row r="3755" spans="5:13" s="243" customFormat="1">
      <c r="E3755" s="328"/>
      <c r="F3755" s="328"/>
      <c r="G3755" s="328"/>
      <c r="M3755" s="328"/>
    </row>
    <row r="3756" spans="5:13" s="243" customFormat="1">
      <c r="E3756" s="328"/>
      <c r="F3756" s="328"/>
      <c r="G3756" s="328"/>
      <c r="M3756" s="328"/>
    </row>
    <row r="3757" spans="5:13" s="243" customFormat="1">
      <c r="E3757" s="328"/>
      <c r="F3757" s="328"/>
      <c r="G3757" s="328"/>
      <c r="M3757" s="328"/>
    </row>
    <row r="3758" spans="5:13" s="243" customFormat="1">
      <c r="E3758" s="328"/>
      <c r="F3758" s="328"/>
      <c r="G3758" s="328"/>
      <c r="M3758" s="328"/>
    </row>
    <row r="3759" spans="5:13" s="243" customFormat="1">
      <c r="E3759" s="328"/>
      <c r="F3759" s="328"/>
      <c r="G3759" s="328"/>
      <c r="M3759" s="328"/>
    </row>
    <row r="3760" spans="5:13" s="243" customFormat="1">
      <c r="E3760" s="328"/>
      <c r="F3760" s="328"/>
      <c r="G3760" s="328"/>
      <c r="M3760" s="328"/>
    </row>
    <row r="3761" spans="5:13" s="243" customFormat="1">
      <c r="E3761" s="328"/>
      <c r="F3761" s="328"/>
      <c r="G3761" s="328"/>
      <c r="M3761" s="328"/>
    </row>
    <row r="3762" spans="5:13" s="243" customFormat="1">
      <c r="E3762" s="328"/>
      <c r="F3762" s="328"/>
      <c r="G3762" s="328"/>
      <c r="M3762" s="328"/>
    </row>
    <row r="3763" spans="5:13" s="243" customFormat="1">
      <c r="E3763" s="328"/>
      <c r="F3763" s="328"/>
      <c r="G3763" s="328"/>
      <c r="M3763" s="328"/>
    </row>
    <row r="3764" spans="5:13" s="243" customFormat="1">
      <c r="E3764" s="328"/>
      <c r="F3764" s="328"/>
      <c r="G3764" s="328"/>
      <c r="M3764" s="328"/>
    </row>
    <row r="3765" spans="5:13" s="243" customFormat="1">
      <c r="E3765" s="328"/>
      <c r="F3765" s="328"/>
      <c r="G3765" s="328"/>
      <c r="M3765" s="328"/>
    </row>
    <row r="3766" spans="5:13" s="243" customFormat="1">
      <c r="E3766" s="328"/>
      <c r="F3766" s="328"/>
      <c r="G3766" s="328"/>
      <c r="M3766" s="328"/>
    </row>
    <row r="3767" spans="5:13" s="243" customFormat="1">
      <c r="E3767" s="328"/>
      <c r="F3767" s="328"/>
      <c r="G3767" s="328"/>
      <c r="M3767" s="328"/>
    </row>
    <row r="3768" spans="5:13" s="243" customFormat="1">
      <c r="E3768" s="328"/>
      <c r="F3768" s="328"/>
      <c r="G3768" s="328"/>
      <c r="M3768" s="328"/>
    </row>
    <row r="3769" spans="5:13" s="243" customFormat="1">
      <c r="E3769" s="328"/>
      <c r="F3769" s="328"/>
      <c r="G3769" s="328"/>
      <c r="M3769" s="328"/>
    </row>
    <row r="3770" spans="5:13" s="243" customFormat="1">
      <c r="E3770" s="328"/>
      <c r="F3770" s="328"/>
      <c r="G3770" s="328"/>
      <c r="M3770" s="328"/>
    </row>
    <row r="3771" spans="5:13" s="243" customFormat="1">
      <c r="E3771" s="328"/>
      <c r="F3771" s="328"/>
      <c r="G3771" s="328"/>
      <c r="M3771" s="328"/>
    </row>
    <row r="3772" spans="5:13" s="243" customFormat="1">
      <c r="E3772" s="328"/>
      <c r="F3772" s="328"/>
      <c r="G3772" s="328"/>
      <c r="M3772" s="328"/>
    </row>
    <row r="3773" spans="5:13" s="243" customFormat="1">
      <c r="E3773" s="328"/>
      <c r="F3773" s="328"/>
      <c r="G3773" s="328"/>
      <c r="M3773" s="328"/>
    </row>
    <row r="3774" spans="5:13" s="243" customFormat="1">
      <c r="E3774" s="328"/>
      <c r="F3774" s="328"/>
      <c r="G3774" s="328"/>
      <c r="M3774" s="328"/>
    </row>
    <row r="3775" spans="5:13" s="243" customFormat="1">
      <c r="E3775" s="328"/>
      <c r="F3775" s="328"/>
      <c r="G3775" s="328"/>
      <c r="M3775" s="328"/>
    </row>
    <row r="3776" spans="5:13" s="243" customFormat="1">
      <c r="E3776" s="328"/>
      <c r="F3776" s="328"/>
      <c r="G3776" s="328"/>
      <c r="M3776" s="328"/>
    </row>
    <row r="3777" spans="5:13" s="243" customFormat="1">
      <c r="E3777" s="328"/>
      <c r="F3777" s="328"/>
      <c r="G3777" s="328"/>
      <c r="M3777" s="328"/>
    </row>
    <row r="3778" spans="5:13" s="243" customFormat="1">
      <c r="E3778" s="328"/>
      <c r="F3778" s="328"/>
      <c r="G3778" s="328"/>
      <c r="M3778" s="328"/>
    </row>
    <row r="3779" spans="5:13" s="243" customFormat="1">
      <c r="E3779" s="328"/>
      <c r="F3779" s="328"/>
      <c r="G3779" s="328"/>
      <c r="M3779" s="328"/>
    </row>
    <row r="3780" spans="5:13" s="243" customFormat="1">
      <c r="E3780" s="328"/>
      <c r="F3780" s="328"/>
      <c r="G3780" s="328"/>
      <c r="M3780" s="328"/>
    </row>
    <row r="3781" spans="5:13" s="243" customFormat="1">
      <c r="E3781" s="328"/>
      <c r="F3781" s="328"/>
      <c r="G3781" s="328"/>
      <c r="M3781" s="328"/>
    </row>
    <row r="3782" spans="5:13" s="243" customFormat="1">
      <c r="E3782" s="328"/>
      <c r="F3782" s="328"/>
      <c r="G3782" s="328"/>
      <c r="M3782" s="328"/>
    </row>
    <row r="3783" spans="5:13" s="243" customFormat="1">
      <c r="E3783" s="328"/>
      <c r="F3783" s="328"/>
      <c r="G3783" s="328"/>
      <c r="M3783" s="328"/>
    </row>
    <row r="3784" spans="5:13" s="243" customFormat="1">
      <c r="E3784" s="328"/>
      <c r="F3784" s="328"/>
      <c r="G3784" s="328"/>
      <c r="M3784" s="328"/>
    </row>
    <row r="3785" spans="5:13" s="243" customFormat="1">
      <c r="E3785" s="328"/>
      <c r="F3785" s="328"/>
      <c r="G3785" s="328"/>
      <c r="M3785" s="328"/>
    </row>
    <row r="3786" spans="5:13" s="243" customFormat="1">
      <c r="E3786" s="328"/>
      <c r="F3786" s="328"/>
      <c r="G3786" s="328"/>
      <c r="M3786" s="328"/>
    </row>
    <row r="3787" spans="5:13" s="243" customFormat="1">
      <c r="E3787" s="328"/>
      <c r="F3787" s="328"/>
      <c r="G3787" s="328"/>
      <c r="M3787" s="328"/>
    </row>
    <row r="3788" spans="5:13" s="243" customFormat="1">
      <c r="E3788" s="328"/>
      <c r="F3788" s="328"/>
      <c r="G3788" s="328"/>
      <c r="M3788" s="328"/>
    </row>
    <row r="3789" spans="5:13" s="243" customFormat="1">
      <c r="E3789" s="328"/>
      <c r="F3789" s="328"/>
      <c r="G3789" s="328"/>
      <c r="M3789" s="328"/>
    </row>
    <row r="3790" spans="5:13" s="243" customFormat="1">
      <c r="E3790" s="328"/>
      <c r="F3790" s="328"/>
      <c r="G3790" s="328"/>
      <c r="M3790" s="328"/>
    </row>
    <row r="3791" spans="5:13" s="243" customFormat="1">
      <c r="E3791" s="328"/>
      <c r="F3791" s="328"/>
      <c r="G3791" s="328"/>
      <c r="M3791" s="328"/>
    </row>
    <row r="3792" spans="5:13" s="243" customFormat="1">
      <c r="E3792" s="328"/>
      <c r="F3792" s="328"/>
      <c r="G3792" s="328"/>
      <c r="M3792" s="328"/>
    </row>
    <row r="3793" spans="5:13" s="243" customFormat="1">
      <c r="E3793" s="328"/>
      <c r="F3793" s="328"/>
      <c r="G3793" s="328"/>
      <c r="M3793" s="328"/>
    </row>
    <row r="3794" spans="5:13" s="243" customFormat="1">
      <c r="E3794" s="328"/>
      <c r="F3794" s="328"/>
      <c r="G3794" s="328"/>
      <c r="M3794" s="328"/>
    </row>
    <row r="3795" spans="5:13" s="243" customFormat="1">
      <c r="E3795" s="328"/>
      <c r="F3795" s="328"/>
      <c r="G3795" s="328"/>
      <c r="M3795" s="328"/>
    </row>
    <row r="3796" spans="5:13" s="243" customFormat="1">
      <c r="E3796" s="328"/>
      <c r="F3796" s="328"/>
      <c r="G3796" s="328"/>
      <c r="M3796" s="328"/>
    </row>
    <row r="3797" spans="5:13" s="243" customFormat="1">
      <c r="E3797" s="328"/>
      <c r="F3797" s="328"/>
      <c r="G3797" s="328"/>
      <c r="M3797" s="328"/>
    </row>
    <row r="3798" spans="5:13" s="243" customFormat="1">
      <c r="E3798" s="328"/>
      <c r="F3798" s="328"/>
      <c r="G3798" s="328"/>
      <c r="M3798" s="328"/>
    </row>
    <row r="3799" spans="5:13" s="243" customFormat="1">
      <c r="E3799" s="328"/>
      <c r="F3799" s="328"/>
      <c r="G3799" s="328"/>
      <c r="M3799" s="328"/>
    </row>
    <row r="3800" spans="5:13" s="243" customFormat="1">
      <c r="E3800" s="328"/>
      <c r="F3800" s="328"/>
      <c r="G3800" s="328"/>
      <c r="M3800" s="328"/>
    </row>
    <row r="3801" spans="5:13" s="243" customFormat="1">
      <c r="E3801" s="328"/>
      <c r="F3801" s="328"/>
      <c r="G3801" s="328"/>
      <c r="M3801" s="328"/>
    </row>
    <row r="3802" spans="5:13" s="243" customFormat="1">
      <c r="E3802" s="328"/>
      <c r="F3802" s="328"/>
      <c r="G3802" s="328"/>
      <c r="M3802" s="328"/>
    </row>
    <row r="3803" spans="5:13" s="243" customFormat="1">
      <c r="E3803" s="328"/>
      <c r="F3803" s="328"/>
      <c r="G3803" s="328"/>
      <c r="M3803" s="328"/>
    </row>
    <row r="3804" spans="5:13" s="243" customFormat="1">
      <c r="E3804" s="328"/>
      <c r="F3804" s="328"/>
      <c r="G3804" s="328"/>
      <c r="M3804" s="328"/>
    </row>
    <row r="3805" spans="5:13" s="243" customFormat="1">
      <c r="E3805" s="328"/>
      <c r="F3805" s="328"/>
      <c r="G3805" s="328"/>
      <c r="M3805" s="328"/>
    </row>
    <row r="3806" spans="5:13" s="243" customFormat="1">
      <c r="E3806" s="328"/>
      <c r="F3806" s="328"/>
      <c r="G3806" s="328"/>
      <c r="M3806" s="328"/>
    </row>
    <row r="3807" spans="5:13" s="243" customFormat="1">
      <c r="E3807" s="328"/>
      <c r="F3807" s="328"/>
      <c r="G3807" s="328"/>
      <c r="M3807" s="328"/>
    </row>
    <row r="3808" spans="5:13" s="243" customFormat="1">
      <c r="E3808" s="328"/>
      <c r="F3808" s="328"/>
      <c r="G3808" s="328"/>
      <c r="M3808" s="328"/>
    </row>
    <row r="3809" spans="5:13" s="243" customFormat="1">
      <c r="E3809" s="328"/>
      <c r="F3809" s="328"/>
      <c r="G3809" s="328"/>
      <c r="M3809" s="328"/>
    </row>
    <row r="3810" spans="5:13" s="243" customFormat="1">
      <c r="E3810" s="328"/>
      <c r="F3810" s="328"/>
      <c r="G3810" s="328"/>
      <c r="M3810" s="328"/>
    </row>
    <row r="3811" spans="5:13" s="243" customFormat="1">
      <c r="E3811" s="328"/>
      <c r="F3811" s="328"/>
      <c r="G3811" s="328"/>
      <c r="M3811" s="328"/>
    </row>
    <row r="3812" spans="5:13" s="243" customFormat="1">
      <c r="E3812" s="328"/>
      <c r="F3812" s="328"/>
      <c r="G3812" s="328"/>
      <c r="M3812" s="328"/>
    </row>
    <row r="3813" spans="5:13" s="243" customFormat="1">
      <c r="E3813" s="328"/>
      <c r="F3813" s="328"/>
      <c r="G3813" s="328"/>
      <c r="M3813" s="328"/>
    </row>
    <row r="3814" spans="5:13" s="243" customFormat="1">
      <c r="E3814" s="328"/>
      <c r="F3814" s="328"/>
      <c r="G3814" s="328"/>
      <c r="M3814" s="328"/>
    </row>
    <row r="3815" spans="5:13" s="243" customFormat="1">
      <c r="E3815" s="328"/>
      <c r="F3815" s="328"/>
      <c r="G3815" s="328"/>
      <c r="M3815" s="328"/>
    </row>
    <row r="3816" spans="5:13" s="243" customFormat="1">
      <c r="E3816" s="328"/>
      <c r="F3816" s="328"/>
      <c r="G3816" s="328"/>
      <c r="M3816" s="328"/>
    </row>
    <row r="3817" spans="5:13" s="243" customFormat="1">
      <c r="E3817" s="328"/>
      <c r="F3817" s="328"/>
      <c r="G3817" s="328"/>
      <c r="M3817" s="328"/>
    </row>
    <row r="3818" spans="5:13" s="243" customFormat="1">
      <c r="E3818" s="328"/>
      <c r="F3818" s="328"/>
      <c r="G3818" s="328"/>
      <c r="M3818" s="328"/>
    </row>
    <row r="3819" spans="5:13" s="243" customFormat="1">
      <c r="E3819" s="328"/>
      <c r="F3819" s="328"/>
      <c r="G3819" s="328"/>
      <c r="M3819" s="328"/>
    </row>
    <row r="3820" spans="5:13" s="243" customFormat="1">
      <c r="E3820" s="328"/>
      <c r="F3820" s="328"/>
      <c r="G3820" s="328"/>
      <c r="M3820" s="328"/>
    </row>
    <row r="3821" spans="5:13" s="243" customFormat="1">
      <c r="E3821" s="328"/>
      <c r="F3821" s="328"/>
      <c r="G3821" s="328"/>
      <c r="M3821" s="328"/>
    </row>
    <row r="3822" spans="5:13" s="243" customFormat="1">
      <c r="E3822" s="328"/>
      <c r="F3822" s="328"/>
      <c r="G3822" s="328"/>
      <c r="M3822" s="328"/>
    </row>
    <row r="3823" spans="5:13" s="243" customFormat="1">
      <c r="E3823" s="328"/>
      <c r="F3823" s="328"/>
      <c r="G3823" s="328"/>
      <c r="M3823" s="328"/>
    </row>
    <row r="3824" spans="5:13" s="243" customFormat="1">
      <c r="E3824" s="328"/>
      <c r="F3824" s="328"/>
      <c r="G3824" s="328"/>
      <c r="M3824" s="328"/>
    </row>
    <row r="3825" spans="5:13" s="243" customFormat="1">
      <c r="E3825" s="328"/>
      <c r="F3825" s="328"/>
      <c r="G3825" s="328"/>
      <c r="M3825" s="328"/>
    </row>
    <row r="3826" spans="5:13" s="243" customFormat="1">
      <c r="E3826" s="328"/>
      <c r="F3826" s="328"/>
      <c r="G3826" s="328"/>
      <c r="M3826" s="328"/>
    </row>
    <row r="3827" spans="5:13" s="243" customFormat="1">
      <c r="E3827" s="328"/>
      <c r="F3827" s="328"/>
      <c r="G3827" s="328"/>
      <c r="M3827" s="328"/>
    </row>
    <row r="3828" spans="5:13" s="243" customFormat="1">
      <c r="E3828" s="328"/>
      <c r="F3828" s="328"/>
      <c r="G3828" s="328"/>
      <c r="M3828" s="328"/>
    </row>
    <row r="3829" spans="5:13" s="243" customFormat="1">
      <c r="E3829" s="328"/>
      <c r="F3829" s="328"/>
      <c r="G3829" s="328"/>
      <c r="M3829" s="328"/>
    </row>
    <row r="3830" spans="5:13" s="243" customFormat="1">
      <c r="E3830" s="328"/>
      <c r="F3830" s="328"/>
      <c r="G3830" s="328"/>
      <c r="M3830" s="328"/>
    </row>
    <row r="3831" spans="5:13" s="243" customFormat="1">
      <c r="E3831" s="328"/>
      <c r="F3831" s="328"/>
      <c r="G3831" s="328"/>
      <c r="M3831" s="328"/>
    </row>
    <row r="3832" spans="5:13" s="243" customFormat="1">
      <c r="E3832" s="328"/>
      <c r="F3832" s="328"/>
      <c r="G3832" s="328"/>
      <c r="M3832" s="328"/>
    </row>
    <row r="3833" spans="5:13" s="243" customFormat="1">
      <c r="E3833" s="328"/>
      <c r="F3833" s="328"/>
      <c r="G3833" s="328"/>
      <c r="M3833" s="328"/>
    </row>
    <row r="3834" spans="5:13" s="243" customFormat="1">
      <c r="E3834" s="328"/>
      <c r="F3834" s="328"/>
      <c r="G3834" s="328"/>
      <c r="M3834" s="328"/>
    </row>
    <row r="3835" spans="5:13" s="243" customFormat="1">
      <c r="E3835" s="328"/>
      <c r="F3835" s="328"/>
      <c r="G3835" s="328"/>
      <c r="M3835" s="328"/>
    </row>
    <row r="3836" spans="5:13" s="243" customFormat="1">
      <c r="E3836" s="328"/>
      <c r="F3836" s="328"/>
      <c r="G3836" s="328"/>
      <c r="M3836" s="328"/>
    </row>
    <row r="3837" spans="5:13" s="243" customFormat="1">
      <c r="E3837" s="328"/>
      <c r="F3837" s="328"/>
      <c r="G3837" s="328"/>
      <c r="M3837" s="328"/>
    </row>
    <row r="3838" spans="5:13" s="243" customFormat="1">
      <c r="E3838" s="328"/>
      <c r="F3838" s="328"/>
      <c r="G3838" s="328"/>
      <c r="M3838" s="328"/>
    </row>
    <row r="3839" spans="5:13" s="243" customFormat="1">
      <c r="E3839" s="328"/>
      <c r="F3839" s="328"/>
      <c r="G3839" s="328"/>
      <c r="M3839" s="328"/>
    </row>
    <row r="3840" spans="5:13" s="243" customFormat="1">
      <c r="E3840" s="328"/>
      <c r="F3840" s="328"/>
      <c r="G3840" s="328"/>
      <c r="M3840" s="328"/>
    </row>
    <row r="3841" spans="5:13" s="243" customFormat="1">
      <c r="E3841" s="328"/>
      <c r="F3841" s="328"/>
      <c r="G3841" s="328"/>
      <c r="M3841" s="328"/>
    </row>
    <row r="3842" spans="5:13" s="243" customFormat="1">
      <c r="E3842" s="328"/>
      <c r="F3842" s="328"/>
      <c r="G3842" s="328"/>
      <c r="M3842" s="328"/>
    </row>
    <row r="3843" spans="5:13" s="243" customFormat="1">
      <c r="E3843" s="328"/>
      <c r="F3843" s="328"/>
      <c r="G3843" s="328"/>
      <c r="M3843" s="328"/>
    </row>
    <row r="3844" spans="5:13" s="243" customFormat="1">
      <c r="E3844" s="328"/>
      <c r="F3844" s="328"/>
      <c r="G3844" s="328"/>
      <c r="M3844" s="328"/>
    </row>
    <row r="3845" spans="5:13" s="243" customFormat="1">
      <c r="E3845" s="328"/>
      <c r="F3845" s="328"/>
      <c r="G3845" s="328"/>
      <c r="M3845" s="328"/>
    </row>
    <row r="3846" spans="5:13" s="243" customFormat="1">
      <c r="E3846" s="328"/>
      <c r="F3846" s="328"/>
      <c r="G3846" s="328"/>
      <c r="M3846" s="328"/>
    </row>
    <row r="3847" spans="5:13" s="243" customFormat="1">
      <c r="E3847" s="328"/>
      <c r="F3847" s="328"/>
      <c r="G3847" s="328"/>
      <c r="M3847" s="328"/>
    </row>
    <row r="3848" spans="5:13" s="243" customFormat="1">
      <c r="E3848" s="328"/>
      <c r="F3848" s="328"/>
      <c r="G3848" s="328"/>
      <c r="M3848" s="328"/>
    </row>
    <row r="3849" spans="5:13" s="243" customFormat="1">
      <c r="E3849" s="328"/>
      <c r="F3849" s="328"/>
      <c r="G3849" s="328"/>
      <c r="M3849" s="328"/>
    </row>
    <row r="3850" spans="5:13" s="243" customFormat="1">
      <c r="E3850" s="328"/>
      <c r="F3850" s="328"/>
      <c r="G3850" s="328"/>
      <c r="M3850" s="328"/>
    </row>
    <row r="3851" spans="5:13" s="243" customFormat="1">
      <c r="E3851" s="328"/>
      <c r="F3851" s="328"/>
      <c r="G3851" s="328"/>
      <c r="M3851" s="328"/>
    </row>
    <row r="3852" spans="5:13" s="243" customFormat="1">
      <c r="E3852" s="328"/>
      <c r="F3852" s="328"/>
      <c r="G3852" s="328"/>
      <c r="M3852" s="328"/>
    </row>
    <row r="3853" spans="5:13" s="243" customFormat="1">
      <c r="E3853" s="328"/>
      <c r="F3853" s="328"/>
      <c r="G3853" s="328"/>
      <c r="M3853" s="328"/>
    </row>
    <row r="3854" spans="5:13" s="243" customFormat="1">
      <c r="E3854" s="328"/>
      <c r="F3854" s="328"/>
      <c r="G3854" s="328"/>
      <c r="M3854" s="328"/>
    </row>
    <row r="3855" spans="5:13" s="243" customFormat="1">
      <c r="E3855" s="328"/>
      <c r="F3855" s="328"/>
      <c r="G3855" s="328"/>
      <c r="M3855" s="328"/>
    </row>
    <row r="3856" spans="5:13" s="243" customFormat="1">
      <c r="E3856" s="328"/>
      <c r="F3856" s="328"/>
      <c r="G3856" s="328"/>
      <c r="M3856" s="328"/>
    </row>
    <row r="3857" spans="5:13" s="243" customFormat="1">
      <c r="E3857" s="328"/>
      <c r="F3857" s="328"/>
      <c r="G3857" s="328"/>
      <c r="M3857" s="328"/>
    </row>
    <row r="3858" spans="5:13" s="243" customFormat="1">
      <c r="E3858" s="328"/>
      <c r="F3858" s="328"/>
      <c r="G3858" s="328"/>
      <c r="M3858" s="328"/>
    </row>
    <row r="3859" spans="5:13" s="243" customFormat="1">
      <c r="E3859" s="328"/>
      <c r="F3859" s="328"/>
      <c r="G3859" s="328"/>
      <c r="M3859" s="328"/>
    </row>
    <row r="3860" spans="5:13" s="243" customFormat="1">
      <c r="E3860" s="328"/>
      <c r="F3860" s="328"/>
      <c r="G3860" s="328"/>
      <c r="M3860" s="328"/>
    </row>
    <row r="3861" spans="5:13" s="243" customFormat="1">
      <c r="E3861" s="328"/>
      <c r="F3861" s="328"/>
      <c r="G3861" s="328"/>
      <c r="M3861" s="328"/>
    </row>
    <row r="3862" spans="5:13" s="243" customFormat="1">
      <c r="E3862" s="328"/>
      <c r="F3862" s="328"/>
      <c r="G3862" s="328"/>
      <c r="M3862" s="328"/>
    </row>
    <row r="3863" spans="5:13" s="243" customFormat="1">
      <c r="E3863" s="328"/>
      <c r="F3863" s="328"/>
      <c r="G3863" s="328"/>
      <c r="M3863" s="328"/>
    </row>
    <row r="3864" spans="5:13" s="243" customFormat="1">
      <c r="E3864" s="328"/>
      <c r="F3864" s="328"/>
      <c r="G3864" s="328"/>
      <c r="M3864" s="328"/>
    </row>
    <row r="3865" spans="5:13" s="243" customFormat="1">
      <c r="E3865" s="328"/>
      <c r="F3865" s="328"/>
      <c r="G3865" s="328"/>
      <c r="M3865" s="328"/>
    </row>
    <row r="3866" spans="5:13" s="243" customFormat="1">
      <c r="E3866" s="328"/>
      <c r="F3866" s="328"/>
      <c r="G3866" s="328"/>
      <c r="M3866" s="328"/>
    </row>
    <row r="3867" spans="5:13" s="243" customFormat="1">
      <c r="E3867" s="328"/>
      <c r="F3867" s="328"/>
      <c r="G3867" s="328"/>
      <c r="M3867" s="328"/>
    </row>
    <row r="3868" spans="5:13" s="243" customFormat="1">
      <c r="E3868" s="328"/>
      <c r="F3868" s="328"/>
      <c r="G3868" s="328"/>
      <c r="M3868" s="328"/>
    </row>
    <row r="3869" spans="5:13" s="243" customFormat="1">
      <c r="E3869" s="328"/>
      <c r="F3869" s="328"/>
      <c r="G3869" s="328"/>
      <c r="M3869" s="328"/>
    </row>
    <row r="3870" spans="5:13" s="243" customFormat="1">
      <c r="E3870" s="328"/>
      <c r="F3870" s="328"/>
      <c r="G3870" s="328"/>
      <c r="M3870" s="328"/>
    </row>
    <row r="3871" spans="5:13" s="243" customFormat="1">
      <c r="E3871" s="328"/>
      <c r="F3871" s="328"/>
      <c r="G3871" s="328"/>
      <c r="M3871" s="328"/>
    </row>
    <row r="3872" spans="5:13" s="243" customFormat="1">
      <c r="E3872" s="328"/>
      <c r="F3872" s="328"/>
      <c r="G3872" s="328"/>
      <c r="M3872" s="328"/>
    </row>
    <row r="3873" spans="5:13" s="243" customFormat="1">
      <c r="E3873" s="328"/>
      <c r="F3873" s="328"/>
      <c r="G3873" s="328"/>
      <c r="M3873" s="328"/>
    </row>
    <row r="3874" spans="5:13" s="243" customFormat="1">
      <c r="E3874" s="328"/>
      <c r="F3874" s="328"/>
      <c r="G3874" s="328"/>
      <c r="M3874" s="328"/>
    </row>
    <row r="3875" spans="5:13" s="243" customFormat="1">
      <c r="E3875" s="328"/>
      <c r="F3875" s="328"/>
      <c r="G3875" s="328"/>
      <c r="M3875" s="328"/>
    </row>
    <row r="3876" spans="5:13" s="243" customFormat="1">
      <c r="E3876" s="328"/>
      <c r="F3876" s="328"/>
      <c r="G3876" s="328"/>
      <c r="M3876" s="328"/>
    </row>
    <row r="3877" spans="5:13" s="243" customFormat="1">
      <c r="E3877" s="328"/>
      <c r="F3877" s="328"/>
      <c r="G3877" s="328"/>
      <c r="M3877" s="328"/>
    </row>
    <row r="3878" spans="5:13" s="243" customFormat="1">
      <c r="E3878" s="328"/>
      <c r="F3878" s="328"/>
      <c r="G3878" s="328"/>
      <c r="M3878" s="328"/>
    </row>
    <row r="3879" spans="5:13" s="243" customFormat="1">
      <c r="E3879" s="328"/>
      <c r="F3879" s="328"/>
      <c r="G3879" s="328"/>
      <c r="M3879" s="328"/>
    </row>
    <row r="3880" spans="5:13" s="243" customFormat="1">
      <c r="E3880" s="328"/>
      <c r="F3880" s="328"/>
      <c r="G3880" s="328"/>
      <c r="M3880" s="328"/>
    </row>
    <row r="3881" spans="5:13" s="243" customFormat="1">
      <c r="E3881" s="328"/>
      <c r="F3881" s="328"/>
      <c r="G3881" s="328"/>
      <c r="M3881" s="328"/>
    </row>
    <row r="3882" spans="5:13" s="243" customFormat="1">
      <c r="E3882" s="328"/>
      <c r="F3882" s="328"/>
      <c r="G3882" s="328"/>
      <c r="M3882" s="328"/>
    </row>
    <row r="3883" spans="5:13" s="243" customFormat="1">
      <c r="E3883" s="328"/>
      <c r="F3883" s="328"/>
      <c r="G3883" s="328"/>
      <c r="M3883" s="328"/>
    </row>
    <row r="3884" spans="5:13" s="243" customFormat="1">
      <c r="E3884" s="328"/>
      <c r="F3884" s="328"/>
      <c r="G3884" s="328"/>
      <c r="M3884" s="328"/>
    </row>
    <row r="3885" spans="5:13" s="243" customFormat="1">
      <c r="E3885" s="328"/>
      <c r="F3885" s="328"/>
      <c r="G3885" s="328"/>
      <c r="M3885" s="328"/>
    </row>
    <row r="3886" spans="5:13" s="243" customFormat="1">
      <c r="E3886" s="328"/>
      <c r="F3886" s="328"/>
      <c r="G3886" s="328"/>
      <c r="M3886" s="328"/>
    </row>
    <row r="3887" spans="5:13" s="243" customFormat="1">
      <c r="E3887" s="328"/>
      <c r="F3887" s="328"/>
      <c r="G3887" s="328"/>
      <c r="M3887" s="328"/>
    </row>
    <row r="3888" spans="5:13" s="243" customFormat="1">
      <c r="E3888" s="328"/>
      <c r="F3888" s="328"/>
      <c r="G3888" s="328"/>
      <c r="M3888" s="328"/>
    </row>
    <row r="3889" spans="5:13" s="243" customFormat="1">
      <c r="E3889" s="328"/>
      <c r="F3889" s="328"/>
      <c r="G3889" s="328"/>
      <c r="M3889" s="328"/>
    </row>
    <row r="3890" spans="5:13" s="243" customFormat="1">
      <c r="E3890" s="328"/>
      <c r="F3890" s="328"/>
      <c r="G3890" s="328"/>
      <c r="M3890" s="328"/>
    </row>
    <row r="3891" spans="5:13" s="243" customFormat="1">
      <c r="E3891" s="328"/>
      <c r="F3891" s="328"/>
      <c r="G3891" s="328"/>
      <c r="M3891" s="328"/>
    </row>
    <row r="3892" spans="5:13" s="243" customFormat="1">
      <c r="E3892" s="328"/>
      <c r="F3892" s="328"/>
      <c r="G3892" s="328"/>
      <c r="M3892" s="328"/>
    </row>
    <row r="3893" spans="5:13" s="243" customFormat="1">
      <c r="E3893" s="328"/>
      <c r="F3893" s="328"/>
      <c r="G3893" s="328"/>
      <c r="M3893" s="328"/>
    </row>
    <row r="3894" spans="5:13" s="243" customFormat="1">
      <c r="E3894" s="328"/>
      <c r="F3894" s="328"/>
      <c r="G3894" s="328"/>
      <c r="M3894" s="328"/>
    </row>
    <row r="3895" spans="5:13" s="243" customFormat="1">
      <c r="E3895" s="328"/>
      <c r="F3895" s="328"/>
      <c r="G3895" s="328"/>
      <c r="M3895" s="328"/>
    </row>
    <row r="3896" spans="5:13" s="243" customFormat="1">
      <c r="E3896" s="328"/>
      <c r="F3896" s="328"/>
      <c r="G3896" s="328"/>
      <c r="M3896" s="328"/>
    </row>
    <row r="3897" spans="5:13" s="243" customFormat="1">
      <c r="E3897" s="328"/>
      <c r="F3897" s="328"/>
      <c r="G3897" s="328"/>
      <c r="M3897" s="328"/>
    </row>
    <row r="3898" spans="5:13" s="243" customFormat="1">
      <c r="E3898" s="328"/>
      <c r="F3898" s="328"/>
      <c r="G3898" s="328"/>
      <c r="M3898" s="328"/>
    </row>
    <row r="3899" spans="5:13" s="243" customFormat="1">
      <c r="E3899" s="328"/>
      <c r="F3899" s="328"/>
      <c r="G3899" s="328"/>
      <c r="M3899" s="328"/>
    </row>
    <row r="3900" spans="5:13" s="243" customFormat="1">
      <c r="E3900" s="328"/>
      <c r="F3900" s="328"/>
      <c r="G3900" s="328"/>
      <c r="M3900" s="328"/>
    </row>
    <row r="3901" spans="5:13" s="243" customFormat="1">
      <c r="E3901" s="328"/>
      <c r="F3901" s="328"/>
      <c r="G3901" s="328"/>
      <c r="M3901" s="328"/>
    </row>
    <row r="3902" spans="5:13" s="243" customFormat="1">
      <c r="E3902" s="328"/>
      <c r="F3902" s="328"/>
      <c r="G3902" s="328"/>
      <c r="M3902" s="328"/>
    </row>
    <row r="3903" spans="5:13" s="243" customFormat="1">
      <c r="E3903" s="328"/>
      <c r="F3903" s="328"/>
      <c r="G3903" s="328"/>
      <c r="M3903" s="328"/>
    </row>
    <row r="3904" spans="5:13" s="243" customFormat="1">
      <c r="E3904" s="328"/>
      <c r="F3904" s="328"/>
      <c r="G3904" s="328"/>
      <c r="M3904" s="328"/>
    </row>
    <row r="3905" spans="5:13" s="243" customFormat="1">
      <c r="E3905" s="328"/>
      <c r="F3905" s="328"/>
      <c r="G3905" s="328"/>
      <c r="M3905" s="328"/>
    </row>
    <row r="3906" spans="5:13" s="243" customFormat="1">
      <c r="E3906" s="328"/>
      <c r="F3906" s="328"/>
      <c r="G3906" s="328"/>
      <c r="M3906" s="328"/>
    </row>
    <row r="3907" spans="5:13" s="243" customFormat="1">
      <c r="E3907" s="328"/>
      <c r="F3907" s="328"/>
      <c r="G3907" s="328"/>
      <c r="M3907" s="328"/>
    </row>
    <row r="3908" spans="5:13" s="243" customFormat="1">
      <c r="E3908" s="328"/>
      <c r="F3908" s="328"/>
      <c r="G3908" s="328"/>
      <c r="M3908" s="328"/>
    </row>
    <row r="3909" spans="5:13" s="243" customFormat="1">
      <c r="E3909" s="328"/>
      <c r="F3909" s="328"/>
      <c r="G3909" s="328"/>
      <c r="M3909" s="328"/>
    </row>
    <row r="3910" spans="5:13" s="243" customFormat="1">
      <c r="E3910" s="328"/>
      <c r="F3910" s="328"/>
      <c r="G3910" s="328"/>
      <c r="M3910" s="328"/>
    </row>
    <row r="3911" spans="5:13" s="243" customFormat="1">
      <c r="E3911" s="328"/>
      <c r="F3911" s="328"/>
      <c r="G3911" s="328"/>
      <c r="M3911" s="328"/>
    </row>
    <row r="3912" spans="5:13" s="243" customFormat="1">
      <c r="E3912" s="328"/>
      <c r="F3912" s="328"/>
      <c r="G3912" s="328"/>
      <c r="M3912" s="328"/>
    </row>
    <row r="3913" spans="5:13" s="243" customFormat="1">
      <c r="E3913" s="328"/>
      <c r="F3913" s="328"/>
      <c r="G3913" s="328"/>
      <c r="M3913" s="328"/>
    </row>
    <row r="3914" spans="5:13" s="243" customFormat="1">
      <c r="E3914" s="328"/>
      <c r="F3914" s="328"/>
      <c r="G3914" s="328"/>
      <c r="M3914" s="328"/>
    </row>
    <row r="3915" spans="5:13" s="243" customFormat="1">
      <c r="E3915" s="328"/>
      <c r="F3915" s="328"/>
      <c r="G3915" s="328"/>
      <c r="M3915" s="328"/>
    </row>
    <row r="3916" spans="5:13" s="243" customFormat="1">
      <c r="E3916" s="328"/>
      <c r="F3916" s="328"/>
      <c r="G3916" s="328"/>
      <c r="M3916" s="328"/>
    </row>
    <row r="3917" spans="5:13" s="243" customFormat="1">
      <c r="E3917" s="328"/>
      <c r="F3917" s="328"/>
      <c r="G3917" s="328"/>
      <c r="M3917" s="328"/>
    </row>
    <row r="3918" spans="5:13" s="243" customFormat="1">
      <c r="E3918" s="328"/>
      <c r="F3918" s="328"/>
      <c r="G3918" s="328"/>
      <c r="M3918" s="328"/>
    </row>
    <row r="3919" spans="5:13" s="243" customFormat="1">
      <c r="E3919" s="328"/>
      <c r="F3919" s="328"/>
      <c r="G3919" s="328"/>
      <c r="M3919" s="328"/>
    </row>
    <row r="3920" spans="5:13" s="243" customFormat="1">
      <c r="E3920" s="328"/>
      <c r="F3920" s="328"/>
      <c r="G3920" s="328"/>
      <c r="M3920" s="328"/>
    </row>
    <row r="3921" spans="5:13" s="243" customFormat="1">
      <c r="E3921" s="328"/>
      <c r="F3921" s="328"/>
      <c r="G3921" s="328"/>
      <c r="M3921" s="328"/>
    </row>
    <row r="3922" spans="5:13" s="243" customFormat="1">
      <c r="E3922" s="328"/>
      <c r="F3922" s="328"/>
      <c r="G3922" s="328"/>
      <c r="M3922" s="328"/>
    </row>
    <row r="3923" spans="5:13" s="243" customFormat="1">
      <c r="E3923" s="328"/>
      <c r="F3923" s="328"/>
      <c r="G3923" s="328"/>
      <c r="M3923" s="328"/>
    </row>
    <row r="3924" spans="5:13" s="243" customFormat="1">
      <c r="E3924" s="328"/>
      <c r="F3924" s="328"/>
      <c r="G3924" s="328"/>
      <c r="M3924" s="328"/>
    </row>
    <row r="3925" spans="5:13" s="243" customFormat="1">
      <c r="E3925" s="328"/>
      <c r="F3925" s="328"/>
      <c r="G3925" s="328"/>
      <c r="M3925" s="328"/>
    </row>
    <row r="3926" spans="5:13" s="243" customFormat="1">
      <c r="E3926" s="328"/>
      <c r="F3926" s="328"/>
      <c r="G3926" s="328"/>
      <c r="M3926" s="328"/>
    </row>
    <row r="3927" spans="5:13" s="243" customFormat="1">
      <c r="E3927" s="328"/>
      <c r="F3927" s="328"/>
      <c r="G3927" s="328"/>
      <c r="M3927" s="328"/>
    </row>
    <row r="3928" spans="5:13" s="243" customFormat="1">
      <c r="E3928" s="328"/>
      <c r="F3928" s="328"/>
      <c r="G3928" s="328"/>
      <c r="M3928" s="328"/>
    </row>
    <row r="3929" spans="5:13" s="243" customFormat="1">
      <c r="E3929" s="328"/>
      <c r="F3929" s="328"/>
      <c r="G3929" s="328"/>
      <c r="M3929" s="328"/>
    </row>
    <row r="3930" spans="5:13" s="243" customFormat="1">
      <c r="E3930" s="328"/>
      <c r="F3930" s="328"/>
      <c r="G3930" s="328"/>
      <c r="M3930" s="328"/>
    </row>
    <row r="3931" spans="5:13" s="243" customFormat="1">
      <c r="E3931" s="328"/>
      <c r="F3931" s="328"/>
      <c r="G3931" s="328"/>
      <c r="M3931" s="328"/>
    </row>
    <row r="3932" spans="5:13" s="243" customFormat="1">
      <c r="E3932" s="328"/>
      <c r="F3932" s="328"/>
      <c r="G3932" s="328"/>
      <c r="M3932" s="328"/>
    </row>
    <row r="3933" spans="5:13" s="243" customFormat="1">
      <c r="E3933" s="328"/>
      <c r="F3933" s="328"/>
      <c r="G3933" s="328"/>
      <c r="M3933" s="328"/>
    </row>
    <row r="3934" spans="5:13" s="243" customFormat="1">
      <c r="E3934" s="328"/>
      <c r="F3934" s="328"/>
      <c r="G3934" s="328"/>
      <c r="M3934" s="328"/>
    </row>
    <row r="3935" spans="5:13" s="243" customFormat="1">
      <c r="E3935" s="328"/>
      <c r="F3935" s="328"/>
      <c r="G3935" s="328"/>
      <c r="M3935" s="328"/>
    </row>
    <row r="3936" spans="5:13" s="243" customFormat="1">
      <c r="E3936" s="328"/>
      <c r="F3936" s="328"/>
      <c r="G3936" s="328"/>
      <c r="M3936" s="328"/>
    </row>
    <row r="3937" spans="5:13" s="243" customFormat="1">
      <c r="E3937" s="328"/>
      <c r="F3937" s="328"/>
      <c r="G3937" s="328"/>
      <c r="M3937" s="328"/>
    </row>
    <row r="3938" spans="5:13" s="243" customFormat="1">
      <c r="E3938" s="328"/>
      <c r="F3938" s="328"/>
      <c r="G3938" s="328"/>
      <c r="M3938" s="328"/>
    </row>
    <row r="3939" spans="5:13" s="243" customFormat="1">
      <c r="E3939" s="328"/>
      <c r="F3939" s="328"/>
      <c r="G3939" s="328"/>
      <c r="M3939" s="328"/>
    </row>
    <row r="3940" spans="5:13" s="243" customFormat="1">
      <c r="E3940" s="328"/>
      <c r="F3940" s="328"/>
      <c r="G3940" s="328"/>
      <c r="M3940" s="328"/>
    </row>
    <row r="3941" spans="5:13" s="243" customFormat="1">
      <c r="E3941" s="328"/>
      <c r="F3941" s="328"/>
      <c r="G3941" s="328"/>
      <c r="M3941" s="328"/>
    </row>
    <row r="3942" spans="5:13" s="243" customFormat="1">
      <c r="E3942" s="328"/>
      <c r="F3942" s="328"/>
      <c r="G3942" s="328"/>
      <c r="M3942" s="328"/>
    </row>
    <row r="3943" spans="5:13" s="243" customFormat="1">
      <c r="E3943" s="328"/>
      <c r="F3943" s="328"/>
      <c r="G3943" s="328"/>
      <c r="M3943" s="328"/>
    </row>
    <row r="3944" spans="5:13" s="243" customFormat="1">
      <c r="E3944" s="328"/>
      <c r="F3944" s="328"/>
      <c r="G3944" s="328"/>
      <c r="M3944" s="328"/>
    </row>
    <row r="3945" spans="5:13" s="243" customFormat="1">
      <c r="E3945" s="328"/>
      <c r="F3945" s="328"/>
      <c r="G3945" s="328"/>
      <c r="M3945" s="328"/>
    </row>
    <row r="3946" spans="5:13" s="243" customFormat="1">
      <c r="E3946" s="328"/>
      <c r="F3946" s="328"/>
      <c r="G3946" s="328"/>
      <c r="M3946" s="328"/>
    </row>
    <row r="3947" spans="5:13" s="243" customFormat="1">
      <c r="E3947" s="328"/>
      <c r="F3947" s="328"/>
      <c r="G3947" s="328"/>
      <c r="M3947" s="328"/>
    </row>
    <row r="3948" spans="5:13" s="243" customFormat="1">
      <c r="E3948" s="328"/>
      <c r="F3948" s="328"/>
      <c r="G3948" s="328"/>
      <c r="M3948" s="328"/>
    </row>
    <row r="3949" spans="5:13" s="243" customFormat="1">
      <c r="E3949" s="328"/>
      <c r="F3949" s="328"/>
      <c r="G3949" s="328"/>
      <c r="M3949" s="328"/>
    </row>
    <row r="3950" spans="5:13" s="243" customFormat="1">
      <c r="E3950" s="328"/>
      <c r="F3950" s="328"/>
      <c r="G3950" s="328"/>
      <c r="M3950" s="328"/>
    </row>
    <row r="3951" spans="5:13" s="243" customFormat="1">
      <c r="E3951" s="328"/>
      <c r="F3951" s="328"/>
      <c r="G3951" s="328"/>
      <c r="M3951" s="328"/>
    </row>
    <row r="3952" spans="5:13" s="243" customFormat="1">
      <c r="E3952" s="328"/>
      <c r="F3952" s="328"/>
      <c r="G3952" s="328"/>
      <c r="M3952" s="328"/>
    </row>
    <row r="3953" spans="5:13" s="243" customFormat="1">
      <c r="E3953" s="328"/>
      <c r="F3953" s="328"/>
      <c r="G3953" s="328"/>
      <c r="M3953" s="328"/>
    </row>
    <row r="3954" spans="5:13" s="243" customFormat="1">
      <c r="E3954" s="328"/>
      <c r="F3954" s="328"/>
      <c r="G3954" s="328"/>
      <c r="M3954" s="328"/>
    </row>
    <row r="3955" spans="5:13" s="243" customFormat="1">
      <c r="E3955" s="328"/>
      <c r="F3955" s="328"/>
      <c r="G3955" s="328"/>
      <c r="M3955" s="328"/>
    </row>
    <row r="3956" spans="5:13" s="243" customFormat="1">
      <c r="E3956" s="328"/>
      <c r="F3956" s="328"/>
      <c r="G3956" s="328"/>
      <c r="M3956" s="328"/>
    </row>
    <row r="3957" spans="5:13" s="243" customFormat="1">
      <c r="E3957" s="328"/>
      <c r="F3957" s="328"/>
      <c r="G3957" s="328"/>
      <c r="M3957" s="328"/>
    </row>
    <row r="3958" spans="5:13" s="243" customFormat="1">
      <c r="E3958" s="328"/>
      <c r="F3958" s="328"/>
      <c r="G3958" s="328"/>
      <c r="M3958" s="328"/>
    </row>
    <row r="3959" spans="5:13" s="243" customFormat="1">
      <c r="E3959" s="328"/>
      <c r="F3959" s="328"/>
      <c r="G3959" s="328"/>
      <c r="M3959" s="328"/>
    </row>
    <row r="3960" spans="5:13" s="243" customFormat="1">
      <c r="E3960" s="328"/>
      <c r="F3960" s="328"/>
      <c r="G3960" s="328"/>
      <c r="M3960" s="328"/>
    </row>
    <row r="3961" spans="5:13" s="243" customFormat="1">
      <c r="E3961" s="328"/>
      <c r="F3961" s="328"/>
      <c r="G3961" s="328"/>
      <c r="M3961" s="328"/>
    </row>
    <row r="3962" spans="5:13" s="243" customFormat="1">
      <c r="E3962" s="328"/>
      <c r="F3962" s="328"/>
      <c r="G3962" s="328"/>
      <c r="M3962" s="328"/>
    </row>
    <row r="3963" spans="5:13" s="243" customFormat="1">
      <c r="E3963" s="328"/>
      <c r="F3963" s="328"/>
      <c r="G3963" s="328"/>
      <c r="M3963" s="328"/>
    </row>
    <row r="3964" spans="5:13" s="243" customFormat="1">
      <c r="E3964" s="328"/>
      <c r="F3964" s="328"/>
      <c r="G3964" s="328"/>
      <c r="M3964" s="328"/>
    </row>
    <row r="3965" spans="5:13" s="243" customFormat="1">
      <c r="E3965" s="328"/>
      <c r="F3965" s="328"/>
      <c r="G3965" s="328"/>
      <c r="M3965" s="328"/>
    </row>
    <row r="3966" spans="5:13" s="243" customFormat="1">
      <c r="E3966" s="328"/>
      <c r="F3966" s="328"/>
      <c r="G3966" s="328"/>
      <c r="M3966" s="328"/>
    </row>
    <row r="3967" spans="5:13" s="243" customFormat="1">
      <c r="E3967" s="328"/>
      <c r="F3967" s="328"/>
      <c r="G3967" s="328"/>
      <c r="M3967" s="328"/>
    </row>
    <row r="3968" spans="5:13" s="243" customFormat="1">
      <c r="E3968" s="328"/>
      <c r="F3968" s="328"/>
      <c r="G3968" s="328"/>
      <c r="M3968" s="328"/>
    </row>
    <row r="3969" spans="5:13" s="243" customFormat="1">
      <c r="E3969" s="328"/>
      <c r="F3969" s="328"/>
      <c r="G3969" s="328"/>
      <c r="M3969" s="328"/>
    </row>
    <row r="3970" spans="5:13" s="243" customFormat="1">
      <c r="E3970" s="328"/>
      <c r="F3970" s="328"/>
      <c r="G3970" s="328"/>
      <c r="M3970" s="328"/>
    </row>
    <row r="3971" spans="5:13" s="243" customFormat="1">
      <c r="E3971" s="328"/>
      <c r="F3971" s="328"/>
      <c r="G3971" s="328"/>
      <c r="M3971" s="328"/>
    </row>
    <row r="3972" spans="5:13" s="243" customFormat="1">
      <c r="E3972" s="328"/>
      <c r="F3972" s="328"/>
      <c r="G3972" s="328"/>
      <c r="M3972" s="328"/>
    </row>
    <row r="3973" spans="5:13" s="243" customFormat="1">
      <c r="E3973" s="328"/>
      <c r="F3973" s="328"/>
      <c r="G3973" s="328"/>
      <c r="M3973" s="328"/>
    </row>
    <row r="3974" spans="5:13" s="243" customFormat="1">
      <c r="E3974" s="328"/>
      <c r="F3974" s="328"/>
      <c r="G3974" s="328"/>
      <c r="M3974" s="328"/>
    </row>
    <row r="3975" spans="5:13" s="243" customFormat="1">
      <c r="E3975" s="328"/>
      <c r="F3975" s="328"/>
      <c r="G3975" s="328"/>
      <c r="M3975" s="328"/>
    </row>
    <row r="3976" spans="5:13" s="243" customFormat="1">
      <c r="E3976" s="328"/>
      <c r="F3976" s="328"/>
      <c r="G3976" s="328"/>
      <c r="M3976" s="328"/>
    </row>
    <row r="3977" spans="5:13" s="243" customFormat="1">
      <c r="E3977" s="328"/>
      <c r="F3977" s="328"/>
      <c r="G3977" s="328"/>
      <c r="M3977" s="328"/>
    </row>
    <row r="3978" spans="5:13" s="243" customFormat="1">
      <c r="E3978" s="328"/>
      <c r="F3978" s="328"/>
      <c r="G3978" s="328"/>
      <c r="M3978" s="328"/>
    </row>
    <row r="3979" spans="5:13" s="243" customFormat="1">
      <c r="E3979" s="328"/>
      <c r="F3979" s="328"/>
      <c r="G3979" s="328"/>
      <c r="M3979" s="328"/>
    </row>
    <row r="3980" spans="5:13" s="243" customFormat="1">
      <c r="E3980" s="328"/>
      <c r="F3980" s="328"/>
      <c r="G3980" s="328"/>
      <c r="M3980" s="328"/>
    </row>
    <row r="3981" spans="5:13" s="243" customFormat="1">
      <c r="E3981" s="328"/>
      <c r="F3981" s="328"/>
      <c r="G3981" s="328"/>
      <c r="M3981" s="328"/>
    </row>
    <row r="3982" spans="5:13" s="243" customFormat="1">
      <c r="E3982" s="328"/>
      <c r="F3982" s="328"/>
      <c r="G3982" s="328"/>
      <c r="M3982" s="328"/>
    </row>
    <row r="3983" spans="5:13" s="243" customFormat="1">
      <c r="E3983" s="328"/>
      <c r="F3983" s="328"/>
      <c r="G3983" s="328"/>
      <c r="M3983" s="328"/>
    </row>
    <row r="3984" spans="5:13" s="243" customFormat="1">
      <c r="E3984" s="328"/>
      <c r="F3984" s="328"/>
      <c r="G3984" s="328"/>
      <c r="M3984" s="328"/>
    </row>
    <row r="3985" spans="5:13" s="243" customFormat="1">
      <c r="E3985" s="328"/>
      <c r="F3985" s="328"/>
      <c r="G3985" s="328"/>
      <c r="M3985" s="328"/>
    </row>
    <row r="3986" spans="5:13" s="243" customFormat="1">
      <c r="E3986" s="328"/>
      <c r="F3986" s="328"/>
      <c r="G3986" s="328"/>
      <c r="M3986" s="328"/>
    </row>
    <row r="3987" spans="5:13" s="243" customFormat="1">
      <c r="E3987" s="328"/>
      <c r="F3987" s="328"/>
      <c r="G3987" s="328"/>
      <c r="M3987" s="328"/>
    </row>
    <row r="3988" spans="5:13" s="243" customFormat="1">
      <c r="E3988" s="328"/>
      <c r="F3988" s="328"/>
      <c r="G3988" s="328"/>
      <c r="M3988" s="328"/>
    </row>
    <row r="3989" spans="5:13" s="243" customFormat="1">
      <c r="E3989" s="328"/>
      <c r="F3989" s="328"/>
      <c r="G3989" s="328"/>
      <c r="M3989" s="328"/>
    </row>
    <row r="3990" spans="5:13" s="243" customFormat="1">
      <c r="E3990" s="328"/>
      <c r="F3990" s="328"/>
      <c r="G3990" s="328"/>
      <c r="M3990" s="328"/>
    </row>
    <row r="3991" spans="5:13" s="243" customFormat="1">
      <c r="E3991" s="328"/>
      <c r="F3991" s="328"/>
      <c r="G3991" s="328"/>
      <c r="M3991" s="328"/>
    </row>
    <row r="3992" spans="5:13" s="243" customFormat="1">
      <c r="E3992" s="328"/>
      <c r="F3992" s="328"/>
      <c r="G3992" s="328"/>
      <c r="M3992" s="328"/>
    </row>
    <row r="3993" spans="5:13" s="243" customFormat="1">
      <c r="E3993" s="328"/>
      <c r="F3993" s="328"/>
      <c r="G3993" s="328"/>
      <c r="M3993" s="328"/>
    </row>
    <row r="3994" spans="5:13" s="243" customFormat="1">
      <c r="E3994" s="328"/>
      <c r="F3994" s="328"/>
      <c r="G3994" s="328"/>
      <c r="M3994" s="328"/>
    </row>
    <row r="3995" spans="5:13" s="243" customFormat="1">
      <c r="E3995" s="328"/>
      <c r="F3995" s="328"/>
      <c r="G3995" s="328"/>
      <c r="M3995" s="328"/>
    </row>
    <row r="3996" spans="5:13" s="243" customFormat="1">
      <c r="E3996" s="328"/>
      <c r="F3996" s="328"/>
      <c r="G3996" s="328"/>
      <c r="M3996" s="328"/>
    </row>
    <row r="3997" spans="5:13" s="243" customFormat="1">
      <c r="E3997" s="328"/>
      <c r="F3997" s="328"/>
      <c r="G3997" s="328"/>
      <c r="M3997" s="328"/>
    </row>
    <row r="3998" spans="5:13" s="243" customFormat="1">
      <c r="E3998" s="328"/>
      <c r="F3998" s="328"/>
      <c r="G3998" s="328"/>
      <c r="M3998" s="328"/>
    </row>
    <row r="3999" spans="5:13" s="243" customFormat="1">
      <c r="E3999" s="328"/>
      <c r="F3999" s="328"/>
      <c r="G3999" s="328"/>
      <c r="M3999" s="328"/>
    </row>
    <row r="4000" spans="5:13" s="243" customFormat="1">
      <c r="E4000" s="328"/>
      <c r="F4000" s="328"/>
      <c r="G4000" s="328"/>
      <c r="M4000" s="328"/>
    </row>
    <row r="4001" spans="5:13" s="243" customFormat="1">
      <c r="E4001" s="328"/>
      <c r="F4001" s="328"/>
      <c r="G4001" s="328"/>
      <c r="M4001" s="328"/>
    </row>
    <row r="4002" spans="5:13" s="243" customFormat="1">
      <c r="E4002" s="328"/>
      <c r="F4002" s="328"/>
      <c r="G4002" s="328"/>
      <c r="M4002" s="328"/>
    </row>
    <row r="4003" spans="5:13" s="243" customFormat="1">
      <c r="E4003" s="328"/>
      <c r="F4003" s="328"/>
      <c r="G4003" s="328"/>
      <c r="M4003" s="328"/>
    </row>
    <row r="4004" spans="5:13" s="243" customFormat="1">
      <c r="E4004" s="328"/>
      <c r="F4004" s="328"/>
      <c r="G4004" s="328"/>
      <c r="M4004" s="328"/>
    </row>
    <row r="4005" spans="5:13" s="243" customFormat="1">
      <c r="E4005" s="328"/>
      <c r="F4005" s="328"/>
      <c r="G4005" s="328"/>
      <c r="M4005" s="328"/>
    </row>
    <row r="4006" spans="5:13" s="243" customFormat="1">
      <c r="E4006" s="328"/>
      <c r="F4006" s="328"/>
      <c r="G4006" s="328"/>
      <c r="M4006" s="328"/>
    </row>
    <row r="4007" spans="5:13" s="243" customFormat="1">
      <c r="E4007" s="328"/>
      <c r="F4007" s="328"/>
      <c r="G4007" s="328"/>
      <c r="M4007" s="328"/>
    </row>
    <row r="4008" spans="5:13" s="243" customFormat="1">
      <c r="E4008" s="328"/>
      <c r="F4008" s="328"/>
      <c r="G4008" s="328"/>
      <c r="M4008" s="328"/>
    </row>
    <row r="4009" spans="5:13" s="243" customFormat="1">
      <c r="E4009" s="328"/>
      <c r="F4009" s="328"/>
      <c r="G4009" s="328"/>
      <c r="M4009" s="328"/>
    </row>
    <row r="4010" spans="5:13" s="243" customFormat="1">
      <c r="E4010" s="328"/>
      <c r="F4010" s="328"/>
      <c r="G4010" s="328"/>
      <c r="M4010" s="328"/>
    </row>
    <row r="4011" spans="5:13" s="243" customFormat="1">
      <c r="E4011" s="328"/>
      <c r="F4011" s="328"/>
      <c r="G4011" s="328"/>
      <c r="M4011" s="328"/>
    </row>
    <row r="4012" spans="5:13" s="243" customFormat="1">
      <c r="E4012" s="328"/>
      <c r="F4012" s="328"/>
      <c r="G4012" s="328"/>
      <c r="M4012" s="328"/>
    </row>
    <row r="4013" spans="5:13" s="243" customFormat="1">
      <c r="E4013" s="328"/>
      <c r="F4013" s="328"/>
      <c r="G4013" s="328"/>
      <c r="M4013" s="328"/>
    </row>
    <row r="4014" spans="5:13" s="243" customFormat="1">
      <c r="E4014" s="328"/>
      <c r="F4014" s="328"/>
      <c r="G4014" s="328"/>
      <c r="M4014" s="328"/>
    </row>
    <row r="4015" spans="5:13" s="243" customFormat="1">
      <c r="E4015" s="328"/>
      <c r="F4015" s="328"/>
      <c r="G4015" s="328"/>
      <c r="M4015" s="328"/>
    </row>
    <row r="4016" spans="5:13" s="243" customFormat="1">
      <c r="E4016" s="328"/>
      <c r="F4016" s="328"/>
      <c r="G4016" s="328"/>
      <c r="M4016" s="328"/>
    </row>
    <row r="4017" spans="5:13" s="243" customFormat="1">
      <c r="E4017" s="328"/>
      <c r="F4017" s="328"/>
      <c r="G4017" s="328"/>
      <c r="M4017" s="328"/>
    </row>
    <row r="4018" spans="5:13" s="243" customFormat="1">
      <c r="E4018" s="328"/>
      <c r="F4018" s="328"/>
      <c r="G4018" s="328"/>
      <c r="M4018" s="328"/>
    </row>
    <row r="4019" spans="5:13" s="243" customFormat="1">
      <c r="E4019" s="328"/>
      <c r="F4019" s="328"/>
      <c r="G4019" s="328"/>
      <c r="M4019" s="328"/>
    </row>
    <row r="4020" spans="5:13" s="243" customFormat="1">
      <c r="E4020" s="328"/>
      <c r="F4020" s="328"/>
      <c r="G4020" s="328"/>
      <c r="M4020" s="328"/>
    </row>
    <row r="4021" spans="5:13" s="243" customFormat="1">
      <c r="E4021" s="328"/>
      <c r="F4021" s="328"/>
      <c r="G4021" s="328"/>
      <c r="M4021" s="328"/>
    </row>
    <row r="4022" spans="5:13" s="243" customFormat="1">
      <c r="E4022" s="328"/>
      <c r="F4022" s="328"/>
      <c r="G4022" s="328"/>
      <c r="M4022" s="328"/>
    </row>
    <row r="4023" spans="5:13" s="243" customFormat="1">
      <c r="E4023" s="328"/>
      <c r="F4023" s="328"/>
      <c r="G4023" s="328"/>
      <c r="M4023" s="328"/>
    </row>
    <row r="4024" spans="5:13" s="243" customFormat="1">
      <c r="E4024" s="328"/>
      <c r="F4024" s="328"/>
      <c r="G4024" s="328"/>
      <c r="M4024" s="328"/>
    </row>
    <row r="4025" spans="5:13" s="243" customFormat="1">
      <c r="E4025" s="328"/>
      <c r="F4025" s="328"/>
      <c r="G4025" s="328"/>
      <c r="M4025" s="328"/>
    </row>
    <row r="4026" spans="5:13" s="243" customFormat="1">
      <c r="E4026" s="328"/>
      <c r="F4026" s="328"/>
      <c r="G4026" s="328"/>
      <c r="M4026" s="328"/>
    </row>
    <row r="4027" spans="5:13" s="243" customFormat="1">
      <c r="E4027" s="328"/>
      <c r="F4027" s="328"/>
      <c r="G4027" s="328"/>
      <c r="M4027" s="328"/>
    </row>
    <row r="4028" spans="5:13" s="243" customFormat="1">
      <c r="E4028" s="328"/>
      <c r="F4028" s="328"/>
      <c r="G4028" s="328"/>
      <c r="M4028" s="328"/>
    </row>
    <row r="4029" spans="5:13" s="243" customFormat="1">
      <c r="E4029" s="328"/>
      <c r="F4029" s="328"/>
      <c r="G4029" s="328"/>
      <c r="M4029" s="328"/>
    </row>
    <row r="4030" spans="5:13" s="243" customFormat="1">
      <c r="E4030" s="328"/>
      <c r="F4030" s="328"/>
      <c r="G4030" s="328"/>
      <c r="M4030" s="328"/>
    </row>
    <row r="4031" spans="5:13" s="243" customFormat="1">
      <c r="E4031" s="328"/>
      <c r="F4031" s="328"/>
      <c r="G4031" s="328"/>
      <c r="M4031" s="328"/>
    </row>
    <row r="4032" spans="5:13" s="243" customFormat="1">
      <c r="E4032" s="328"/>
      <c r="F4032" s="328"/>
      <c r="G4032" s="328"/>
      <c r="M4032" s="328"/>
    </row>
    <row r="4033" spans="5:13" s="243" customFormat="1">
      <c r="E4033" s="328"/>
      <c r="F4033" s="328"/>
      <c r="G4033" s="328"/>
      <c r="M4033" s="328"/>
    </row>
    <row r="4034" spans="5:13" s="243" customFormat="1">
      <c r="E4034" s="328"/>
      <c r="F4034" s="328"/>
      <c r="G4034" s="328"/>
      <c r="M4034" s="328"/>
    </row>
    <row r="4035" spans="5:13" s="243" customFormat="1">
      <c r="E4035" s="328"/>
      <c r="F4035" s="328"/>
      <c r="G4035" s="328"/>
      <c r="M4035" s="328"/>
    </row>
    <row r="4036" spans="5:13" s="243" customFormat="1">
      <c r="E4036" s="328"/>
      <c r="F4036" s="328"/>
      <c r="G4036" s="328"/>
      <c r="M4036" s="328"/>
    </row>
    <row r="4037" spans="5:13" s="243" customFormat="1">
      <c r="E4037" s="328"/>
      <c r="F4037" s="328"/>
      <c r="G4037" s="328"/>
      <c r="M4037" s="328"/>
    </row>
    <row r="4038" spans="5:13" s="243" customFormat="1">
      <c r="E4038" s="328"/>
      <c r="F4038" s="328"/>
      <c r="G4038" s="328"/>
      <c r="M4038" s="328"/>
    </row>
    <row r="4039" spans="5:13" s="243" customFormat="1">
      <c r="E4039" s="328"/>
      <c r="F4039" s="328"/>
      <c r="G4039" s="328"/>
      <c r="M4039" s="328"/>
    </row>
    <row r="4040" spans="5:13" s="243" customFormat="1">
      <c r="E4040" s="328"/>
      <c r="F4040" s="328"/>
      <c r="G4040" s="328"/>
      <c r="M4040" s="328"/>
    </row>
    <row r="4041" spans="5:13" s="243" customFormat="1">
      <c r="E4041" s="328"/>
      <c r="F4041" s="328"/>
      <c r="G4041" s="328"/>
      <c r="M4041" s="328"/>
    </row>
    <row r="4042" spans="5:13" s="243" customFormat="1">
      <c r="E4042" s="328"/>
      <c r="F4042" s="328"/>
      <c r="G4042" s="328"/>
      <c r="M4042" s="328"/>
    </row>
    <row r="4043" spans="5:13" s="243" customFormat="1">
      <c r="E4043" s="328"/>
      <c r="F4043" s="328"/>
      <c r="G4043" s="328"/>
      <c r="M4043" s="328"/>
    </row>
    <row r="4044" spans="5:13" s="243" customFormat="1">
      <c r="E4044" s="328"/>
      <c r="F4044" s="328"/>
      <c r="G4044" s="328"/>
      <c r="M4044" s="328"/>
    </row>
    <row r="4045" spans="5:13" s="243" customFormat="1">
      <c r="E4045" s="328"/>
      <c r="F4045" s="328"/>
      <c r="G4045" s="328"/>
      <c r="M4045" s="328"/>
    </row>
    <row r="4046" spans="5:13" s="243" customFormat="1">
      <c r="E4046" s="328"/>
      <c r="F4046" s="328"/>
      <c r="G4046" s="328"/>
      <c r="M4046" s="328"/>
    </row>
    <row r="4047" spans="5:13" s="243" customFormat="1">
      <c r="E4047" s="328"/>
      <c r="F4047" s="328"/>
      <c r="G4047" s="328"/>
      <c r="M4047" s="328"/>
    </row>
    <row r="4048" spans="5:13" s="243" customFormat="1">
      <c r="E4048" s="328"/>
      <c r="F4048" s="328"/>
      <c r="G4048" s="328"/>
      <c r="M4048" s="328"/>
    </row>
    <row r="4049" spans="5:13" s="243" customFormat="1">
      <c r="E4049" s="328"/>
      <c r="F4049" s="328"/>
      <c r="G4049" s="328"/>
      <c r="M4049" s="328"/>
    </row>
    <row r="4050" spans="5:13" s="243" customFormat="1">
      <c r="E4050" s="328"/>
      <c r="F4050" s="328"/>
      <c r="G4050" s="328"/>
      <c r="M4050" s="328"/>
    </row>
    <row r="4051" spans="5:13" s="243" customFormat="1">
      <c r="E4051" s="328"/>
      <c r="F4051" s="328"/>
      <c r="G4051" s="328"/>
      <c r="M4051" s="328"/>
    </row>
    <row r="4052" spans="5:13" s="243" customFormat="1">
      <c r="E4052" s="328"/>
      <c r="F4052" s="328"/>
      <c r="G4052" s="328"/>
      <c r="M4052" s="328"/>
    </row>
    <row r="4053" spans="5:13" s="243" customFormat="1">
      <c r="E4053" s="328"/>
      <c r="F4053" s="328"/>
      <c r="G4053" s="328"/>
      <c r="M4053" s="328"/>
    </row>
    <row r="4054" spans="5:13" s="243" customFormat="1">
      <c r="E4054" s="328"/>
      <c r="F4054" s="328"/>
      <c r="G4054" s="328"/>
      <c r="M4054" s="328"/>
    </row>
    <row r="4055" spans="5:13" s="243" customFormat="1">
      <c r="E4055" s="328"/>
      <c r="F4055" s="328"/>
      <c r="G4055" s="328"/>
      <c r="M4055" s="328"/>
    </row>
    <row r="4056" spans="5:13" s="243" customFormat="1">
      <c r="E4056" s="328"/>
      <c r="F4056" s="328"/>
      <c r="G4056" s="328"/>
      <c r="M4056" s="328"/>
    </row>
    <row r="4057" spans="5:13" s="243" customFormat="1">
      <c r="E4057" s="328"/>
      <c r="F4057" s="328"/>
      <c r="G4057" s="328"/>
      <c r="M4057" s="328"/>
    </row>
    <row r="4058" spans="5:13" s="243" customFormat="1">
      <c r="E4058" s="328"/>
      <c r="F4058" s="328"/>
      <c r="G4058" s="328"/>
      <c r="M4058" s="328"/>
    </row>
    <row r="4059" spans="5:13" s="243" customFormat="1">
      <c r="E4059" s="328"/>
      <c r="F4059" s="328"/>
      <c r="G4059" s="328"/>
      <c r="M4059" s="328"/>
    </row>
    <row r="4060" spans="5:13" s="243" customFormat="1">
      <c r="E4060" s="328"/>
      <c r="F4060" s="328"/>
      <c r="G4060" s="328"/>
      <c r="M4060" s="328"/>
    </row>
    <row r="4061" spans="5:13" s="243" customFormat="1">
      <c r="E4061" s="328"/>
      <c r="F4061" s="328"/>
      <c r="G4061" s="328"/>
      <c r="M4061" s="328"/>
    </row>
    <row r="4062" spans="5:13" s="243" customFormat="1">
      <c r="E4062" s="328"/>
      <c r="F4062" s="328"/>
      <c r="G4062" s="328"/>
      <c r="M4062" s="328"/>
    </row>
    <row r="4063" spans="5:13" s="243" customFormat="1">
      <c r="E4063" s="328"/>
      <c r="F4063" s="328"/>
      <c r="G4063" s="328"/>
      <c r="M4063" s="328"/>
    </row>
    <row r="4064" spans="5:13" s="243" customFormat="1">
      <c r="E4064" s="328"/>
      <c r="F4064" s="328"/>
      <c r="G4064" s="328"/>
      <c r="M4064" s="328"/>
    </row>
    <row r="4065" spans="5:13" s="243" customFormat="1">
      <c r="E4065" s="328"/>
      <c r="F4065" s="328"/>
      <c r="G4065" s="328"/>
      <c r="M4065" s="328"/>
    </row>
    <row r="4066" spans="5:13" s="243" customFormat="1">
      <c r="E4066" s="328"/>
      <c r="F4066" s="328"/>
      <c r="G4066" s="328"/>
      <c r="M4066" s="328"/>
    </row>
    <row r="4067" spans="5:13" s="243" customFormat="1">
      <c r="E4067" s="328"/>
      <c r="F4067" s="328"/>
      <c r="G4067" s="328"/>
      <c r="M4067" s="328"/>
    </row>
    <row r="4068" spans="5:13" s="243" customFormat="1">
      <c r="E4068" s="328"/>
      <c r="F4068" s="328"/>
      <c r="G4068" s="328"/>
      <c r="M4068" s="328"/>
    </row>
    <row r="4069" spans="5:13" s="243" customFormat="1">
      <c r="E4069" s="328"/>
      <c r="F4069" s="328"/>
      <c r="G4069" s="328"/>
      <c r="M4069" s="328"/>
    </row>
    <row r="4070" spans="5:13" s="243" customFormat="1">
      <c r="E4070" s="328"/>
      <c r="F4070" s="328"/>
      <c r="G4070" s="328"/>
      <c r="M4070" s="328"/>
    </row>
    <row r="4071" spans="5:13" s="243" customFormat="1">
      <c r="E4071" s="328"/>
      <c r="F4071" s="328"/>
      <c r="G4071" s="328"/>
      <c r="M4071" s="328"/>
    </row>
    <row r="4072" spans="5:13" s="243" customFormat="1">
      <c r="E4072" s="328"/>
      <c r="F4072" s="328"/>
      <c r="G4072" s="328"/>
      <c r="M4072" s="328"/>
    </row>
    <row r="4073" spans="5:13" s="243" customFormat="1">
      <c r="E4073" s="328"/>
      <c r="F4073" s="328"/>
      <c r="G4073" s="328"/>
      <c r="M4073" s="328"/>
    </row>
    <row r="4074" spans="5:13" s="243" customFormat="1">
      <c r="E4074" s="328"/>
      <c r="F4074" s="328"/>
      <c r="G4074" s="328"/>
      <c r="M4074" s="328"/>
    </row>
    <row r="4075" spans="5:13" s="243" customFormat="1">
      <c r="E4075" s="328"/>
      <c r="F4075" s="328"/>
      <c r="G4075" s="328"/>
      <c r="M4075" s="328"/>
    </row>
    <row r="4076" spans="5:13" s="243" customFormat="1">
      <c r="E4076" s="328"/>
      <c r="F4076" s="328"/>
      <c r="G4076" s="328"/>
      <c r="M4076" s="328"/>
    </row>
    <row r="4077" spans="5:13" s="243" customFormat="1">
      <c r="E4077" s="328"/>
      <c r="F4077" s="328"/>
      <c r="G4077" s="328"/>
      <c r="M4077" s="328"/>
    </row>
    <row r="4078" spans="5:13" s="243" customFormat="1">
      <c r="E4078" s="328"/>
      <c r="F4078" s="328"/>
      <c r="G4078" s="328"/>
      <c r="M4078" s="328"/>
    </row>
    <row r="4079" spans="5:13" s="243" customFormat="1">
      <c r="E4079" s="328"/>
      <c r="F4079" s="328"/>
      <c r="G4079" s="328"/>
      <c r="M4079" s="328"/>
    </row>
    <row r="4080" spans="5:13" s="243" customFormat="1">
      <c r="E4080" s="328"/>
      <c r="F4080" s="328"/>
      <c r="G4080" s="328"/>
      <c r="M4080" s="328"/>
    </row>
    <row r="4081" spans="5:13" s="243" customFormat="1">
      <c r="E4081" s="328"/>
      <c r="F4081" s="328"/>
      <c r="G4081" s="328"/>
      <c r="M4081" s="328"/>
    </row>
    <row r="4082" spans="5:13" s="243" customFormat="1">
      <c r="E4082" s="328"/>
      <c r="F4082" s="328"/>
      <c r="G4082" s="328"/>
      <c r="M4082" s="328"/>
    </row>
    <row r="4083" spans="5:13" s="243" customFormat="1">
      <c r="E4083" s="328"/>
      <c r="F4083" s="328"/>
      <c r="G4083" s="328"/>
      <c r="M4083" s="328"/>
    </row>
    <row r="4084" spans="5:13" s="243" customFormat="1">
      <c r="E4084" s="328"/>
      <c r="F4084" s="328"/>
      <c r="G4084" s="328"/>
      <c r="M4084" s="328"/>
    </row>
    <row r="4085" spans="5:13" s="243" customFormat="1">
      <c r="E4085" s="328"/>
      <c r="F4085" s="328"/>
      <c r="G4085" s="328"/>
      <c r="M4085" s="328"/>
    </row>
    <row r="4086" spans="5:13" s="243" customFormat="1">
      <c r="E4086" s="328"/>
      <c r="F4086" s="328"/>
      <c r="G4086" s="328"/>
      <c r="M4086" s="328"/>
    </row>
    <row r="4087" spans="5:13" s="243" customFormat="1">
      <c r="E4087" s="328"/>
      <c r="F4087" s="328"/>
      <c r="G4087" s="328"/>
      <c r="M4087" s="328"/>
    </row>
    <row r="4088" spans="5:13" s="243" customFormat="1">
      <c r="E4088" s="328"/>
      <c r="F4088" s="328"/>
      <c r="G4088" s="328"/>
      <c r="M4088" s="328"/>
    </row>
    <row r="4089" spans="5:13" s="243" customFormat="1">
      <c r="E4089" s="328"/>
      <c r="F4089" s="328"/>
      <c r="G4089" s="328"/>
      <c r="M4089" s="328"/>
    </row>
    <row r="4090" spans="5:13" s="243" customFormat="1">
      <c r="E4090" s="328"/>
      <c r="F4090" s="328"/>
      <c r="G4090" s="328"/>
      <c r="M4090" s="328"/>
    </row>
    <row r="4091" spans="5:13" s="243" customFormat="1">
      <c r="E4091" s="328"/>
      <c r="F4091" s="328"/>
      <c r="G4091" s="328"/>
      <c r="M4091" s="328"/>
    </row>
    <row r="4092" spans="5:13" s="243" customFormat="1">
      <c r="E4092" s="328"/>
      <c r="F4092" s="328"/>
      <c r="G4092" s="328"/>
      <c r="M4092" s="328"/>
    </row>
    <row r="4093" spans="5:13" s="243" customFormat="1">
      <c r="E4093" s="328"/>
      <c r="F4093" s="328"/>
      <c r="G4093" s="328"/>
      <c r="M4093" s="328"/>
    </row>
    <row r="4094" spans="5:13" s="243" customFormat="1">
      <c r="E4094" s="328"/>
      <c r="F4094" s="328"/>
      <c r="G4094" s="328"/>
      <c r="M4094" s="328"/>
    </row>
    <row r="4095" spans="5:13" s="243" customFormat="1">
      <c r="E4095" s="328"/>
      <c r="F4095" s="328"/>
      <c r="G4095" s="328"/>
      <c r="M4095" s="328"/>
    </row>
    <row r="4096" spans="5:13" s="243" customFormat="1">
      <c r="E4096" s="328"/>
      <c r="F4096" s="328"/>
      <c r="G4096" s="328"/>
      <c r="M4096" s="328"/>
    </row>
    <row r="4097" spans="5:13" s="243" customFormat="1">
      <c r="E4097" s="328"/>
      <c r="F4097" s="328"/>
      <c r="G4097" s="328"/>
      <c r="M4097" s="328"/>
    </row>
    <row r="4098" spans="5:13" s="243" customFormat="1">
      <c r="E4098" s="328"/>
      <c r="F4098" s="328"/>
      <c r="G4098" s="328"/>
      <c r="M4098" s="328"/>
    </row>
    <row r="4099" spans="5:13" s="243" customFormat="1">
      <c r="E4099" s="328"/>
      <c r="F4099" s="328"/>
      <c r="G4099" s="328"/>
      <c r="M4099" s="328"/>
    </row>
    <row r="4100" spans="5:13" s="243" customFormat="1">
      <c r="E4100" s="328"/>
      <c r="F4100" s="328"/>
      <c r="G4100" s="328"/>
      <c r="M4100" s="328"/>
    </row>
    <row r="4101" spans="5:13" s="243" customFormat="1">
      <c r="E4101" s="328"/>
      <c r="F4101" s="328"/>
      <c r="G4101" s="328"/>
      <c r="M4101" s="328"/>
    </row>
    <row r="4102" spans="5:13" s="243" customFormat="1">
      <c r="E4102" s="328"/>
      <c r="F4102" s="328"/>
      <c r="G4102" s="328"/>
      <c r="M4102" s="328"/>
    </row>
    <row r="4103" spans="5:13" s="243" customFormat="1">
      <c r="E4103" s="328"/>
      <c r="F4103" s="328"/>
      <c r="G4103" s="328"/>
      <c r="M4103" s="328"/>
    </row>
    <row r="4104" spans="5:13" s="243" customFormat="1">
      <c r="E4104" s="328"/>
      <c r="F4104" s="328"/>
      <c r="G4104" s="328"/>
      <c r="M4104" s="328"/>
    </row>
    <row r="4105" spans="5:13" s="243" customFormat="1">
      <c r="E4105" s="328"/>
      <c r="F4105" s="328"/>
      <c r="G4105" s="328"/>
      <c r="M4105" s="328"/>
    </row>
    <row r="4106" spans="5:13" s="243" customFormat="1">
      <c r="E4106" s="328"/>
      <c r="F4106" s="328"/>
      <c r="G4106" s="328"/>
      <c r="M4106" s="328"/>
    </row>
    <row r="4107" spans="5:13" s="243" customFormat="1">
      <c r="E4107" s="328"/>
      <c r="F4107" s="328"/>
      <c r="G4107" s="328"/>
      <c r="M4107" s="328"/>
    </row>
    <row r="4108" spans="5:13" s="243" customFormat="1">
      <c r="E4108" s="328"/>
      <c r="F4108" s="328"/>
      <c r="G4108" s="328"/>
      <c r="M4108" s="328"/>
    </row>
    <row r="4109" spans="5:13" s="243" customFormat="1">
      <c r="E4109" s="328"/>
      <c r="F4109" s="328"/>
      <c r="G4109" s="328"/>
      <c r="M4109" s="328"/>
    </row>
    <row r="4110" spans="5:13" s="243" customFormat="1">
      <c r="E4110" s="328"/>
      <c r="F4110" s="328"/>
      <c r="G4110" s="328"/>
      <c r="M4110" s="328"/>
    </row>
    <row r="4111" spans="5:13" s="243" customFormat="1">
      <c r="E4111" s="328"/>
      <c r="F4111" s="328"/>
      <c r="G4111" s="328"/>
      <c r="M4111" s="328"/>
    </row>
    <row r="4112" spans="5:13" s="243" customFormat="1">
      <c r="E4112" s="328"/>
      <c r="F4112" s="328"/>
      <c r="G4112" s="328"/>
      <c r="M4112" s="328"/>
    </row>
    <row r="4113" spans="5:13" s="243" customFormat="1">
      <c r="E4113" s="328"/>
      <c r="F4113" s="328"/>
      <c r="G4113" s="328"/>
      <c r="M4113" s="328"/>
    </row>
    <row r="4114" spans="5:13" s="243" customFormat="1">
      <c r="E4114" s="328"/>
      <c r="F4114" s="328"/>
      <c r="G4114" s="328"/>
      <c r="M4114" s="328"/>
    </row>
    <row r="4115" spans="5:13" s="243" customFormat="1">
      <c r="E4115" s="328"/>
      <c r="F4115" s="328"/>
      <c r="G4115" s="328"/>
      <c r="M4115" s="328"/>
    </row>
    <row r="4116" spans="5:13" s="243" customFormat="1">
      <c r="E4116" s="328"/>
      <c r="F4116" s="328"/>
      <c r="G4116" s="328"/>
      <c r="M4116" s="328"/>
    </row>
    <row r="4117" spans="5:13" s="243" customFormat="1">
      <c r="E4117" s="328"/>
      <c r="F4117" s="328"/>
      <c r="G4117" s="328"/>
      <c r="M4117" s="328"/>
    </row>
    <row r="4118" spans="5:13" s="243" customFormat="1">
      <c r="E4118" s="328"/>
      <c r="F4118" s="328"/>
      <c r="G4118" s="328"/>
      <c r="M4118" s="328"/>
    </row>
    <row r="4119" spans="5:13" s="243" customFormat="1">
      <c r="E4119" s="328"/>
      <c r="F4119" s="328"/>
      <c r="G4119" s="328"/>
      <c r="M4119" s="328"/>
    </row>
    <row r="4120" spans="5:13" s="243" customFormat="1">
      <c r="E4120" s="328"/>
      <c r="F4120" s="328"/>
      <c r="G4120" s="328"/>
      <c r="M4120" s="328"/>
    </row>
    <row r="4121" spans="5:13" s="243" customFormat="1">
      <c r="E4121" s="328"/>
      <c r="F4121" s="328"/>
      <c r="G4121" s="328"/>
      <c r="M4121" s="328"/>
    </row>
    <row r="4122" spans="5:13" s="243" customFormat="1">
      <c r="E4122" s="328"/>
      <c r="F4122" s="328"/>
      <c r="G4122" s="328"/>
      <c r="M4122" s="328"/>
    </row>
    <row r="4123" spans="5:13" s="243" customFormat="1">
      <c r="E4123" s="328"/>
      <c r="F4123" s="328"/>
      <c r="G4123" s="328"/>
      <c r="M4123" s="328"/>
    </row>
    <row r="4124" spans="5:13" s="243" customFormat="1">
      <c r="E4124" s="328"/>
      <c r="F4124" s="328"/>
      <c r="G4124" s="328"/>
      <c r="M4124" s="328"/>
    </row>
    <row r="4125" spans="5:13" s="243" customFormat="1">
      <c r="E4125" s="328"/>
      <c r="F4125" s="328"/>
      <c r="G4125" s="328"/>
      <c r="M4125" s="328"/>
    </row>
    <row r="4126" spans="5:13" s="243" customFormat="1">
      <c r="E4126" s="328"/>
      <c r="F4126" s="328"/>
      <c r="G4126" s="328"/>
      <c r="M4126" s="328"/>
    </row>
    <row r="4127" spans="5:13" s="243" customFormat="1">
      <c r="E4127" s="328"/>
      <c r="F4127" s="328"/>
      <c r="G4127" s="328"/>
      <c r="M4127" s="328"/>
    </row>
    <row r="4128" spans="5:13" s="243" customFormat="1">
      <c r="E4128" s="328"/>
      <c r="F4128" s="328"/>
      <c r="G4128" s="328"/>
      <c r="M4128" s="328"/>
    </row>
    <row r="4129" spans="5:13" s="243" customFormat="1">
      <c r="E4129" s="328"/>
      <c r="F4129" s="328"/>
      <c r="G4129" s="328"/>
      <c r="M4129" s="328"/>
    </row>
    <row r="4130" spans="5:13" s="243" customFormat="1">
      <c r="E4130" s="328"/>
      <c r="F4130" s="328"/>
      <c r="G4130" s="328"/>
      <c r="M4130" s="328"/>
    </row>
    <row r="4131" spans="5:13" s="243" customFormat="1">
      <c r="E4131" s="328"/>
      <c r="F4131" s="328"/>
      <c r="G4131" s="328"/>
      <c r="M4131" s="328"/>
    </row>
    <row r="4132" spans="5:13" s="243" customFormat="1">
      <c r="E4132" s="328"/>
      <c r="F4132" s="328"/>
      <c r="G4132" s="328"/>
      <c r="M4132" s="328"/>
    </row>
    <row r="4133" spans="5:13" s="243" customFormat="1">
      <c r="E4133" s="328"/>
      <c r="F4133" s="328"/>
      <c r="G4133" s="328"/>
      <c r="M4133" s="328"/>
    </row>
    <row r="4134" spans="5:13" s="243" customFormat="1">
      <c r="E4134" s="328"/>
      <c r="F4134" s="328"/>
      <c r="G4134" s="328"/>
      <c r="M4134" s="328"/>
    </row>
    <row r="4135" spans="5:13" s="243" customFormat="1">
      <c r="E4135" s="328"/>
      <c r="F4135" s="328"/>
      <c r="G4135" s="328"/>
      <c r="M4135" s="328"/>
    </row>
    <row r="4136" spans="5:13" s="243" customFormat="1">
      <c r="E4136" s="328"/>
      <c r="F4136" s="328"/>
      <c r="G4136" s="328"/>
      <c r="M4136" s="328"/>
    </row>
    <row r="4137" spans="5:13" s="243" customFormat="1">
      <c r="E4137" s="328"/>
      <c r="F4137" s="328"/>
      <c r="G4137" s="328"/>
      <c r="M4137" s="328"/>
    </row>
    <row r="4138" spans="5:13" s="243" customFormat="1">
      <c r="E4138" s="328"/>
      <c r="F4138" s="328"/>
      <c r="G4138" s="328"/>
      <c r="M4138" s="328"/>
    </row>
    <row r="4139" spans="5:13" s="243" customFormat="1">
      <c r="E4139" s="328"/>
      <c r="F4139" s="328"/>
      <c r="G4139" s="328"/>
      <c r="M4139" s="328"/>
    </row>
    <row r="4140" spans="5:13" s="243" customFormat="1">
      <c r="E4140" s="328"/>
      <c r="F4140" s="328"/>
      <c r="G4140" s="328"/>
      <c r="M4140" s="328"/>
    </row>
    <row r="4141" spans="5:13" s="243" customFormat="1">
      <c r="E4141" s="328"/>
      <c r="F4141" s="328"/>
      <c r="G4141" s="328"/>
      <c r="M4141" s="328"/>
    </row>
    <row r="4142" spans="5:13" s="243" customFormat="1">
      <c r="E4142" s="328"/>
      <c r="F4142" s="328"/>
      <c r="G4142" s="328"/>
      <c r="M4142" s="328"/>
    </row>
    <row r="4143" spans="5:13" s="243" customFormat="1">
      <c r="E4143" s="328"/>
      <c r="F4143" s="328"/>
      <c r="G4143" s="328"/>
      <c r="M4143" s="328"/>
    </row>
    <row r="4144" spans="5:13" s="243" customFormat="1">
      <c r="E4144" s="328"/>
      <c r="F4144" s="328"/>
      <c r="G4144" s="328"/>
      <c r="M4144" s="328"/>
    </row>
    <row r="4145" spans="5:13" s="243" customFormat="1">
      <c r="E4145" s="328"/>
      <c r="F4145" s="328"/>
      <c r="G4145" s="328"/>
      <c r="M4145" s="328"/>
    </row>
    <row r="4146" spans="5:13" s="243" customFormat="1">
      <c r="E4146" s="328"/>
      <c r="F4146" s="328"/>
      <c r="G4146" s="328"/>
      <c r="M4146" s="328"/>
    </row>
    <row r="4147" spans="5:13" s="243" customFormat="1">
      <c r="E4147" s="328"/>
      <c r="F4147" s="328"/>
      <c r="G4147" s="328"/>
      <c r="M4147" s="328"/>
    </row>
    <row r="4148" spans="5:13" s="243" customFormat="1">
      <c r="E4148" s="328"/>
      <c r="F4148" s="328"/>
      <c r="G4148" s="328"/>
      <c r="M4148" s="328"/>
    </row>
    <row r="4149" spans="5:13" s="243" customFormat="1">
      <c r="E4149" s="328"/>
      <c r="F4149" s="328"/>
      <c r="G4149" s="328"/>
      <c r="M4149" s="328"/>
    </row>
    <row r="4150" spans="5:13" s="243" customFormat="1">
      <c r="E4150" s="328"/>
      <c r="F4150" s="328"/>
      <c r="G4150" s="328"/>
      <c r="M4150" s="328"/>
    </row>
    <row r="4151" spans="5:13" s="243" customFormat="1">
      <c r="E4151" s="328"/>
      <c r="F4151" s="328"/>
      <c r="G4151" s="328"/>
      <c r="M4151" s="328"/>
    </row>
    <row r="4152" spans="5:13" s="243" customFormat="1">
      <c r="E4152" s="328"/>
      <c r="F4152" s="328"/>
      <c r="G4152" s="328"/>
      <c r="M4152" s="328"/>
    </row>
    <row r="4153" spans="5:13" s="243" customFormat="1">
      <c r="E4153" s="328"/>
      <c r="F4153" s="328"/>
      <c r="G4153" s="328"/>
      <c r="M4153" s="328"/>
    </row>
    <row r="4154" spans="5:13" s="243" customFormat="1">
      <c r="E4154" s="328"/>
      <c r="F4154" s="328"/>
      <c r="G4154" s="328"/>
      <c r="M4154" s="328"/>
    </row>
    <row r="4155" spans="5:13" s="243" customFormat="1">
      <c r="E4155" s="328"/>
      <c r="F4155" s="328"/>
      <c r="G4155" s="328"/>
      <c r="M4155" s="328"/>
    </row>
    <row r="4156" spans="5:13" s="243" customFormat="1">
      <c r="E4156" s="328"/>
      <c r="F4156" s="328"/>
      <c r="G4156" s="328"/>
      <c r="M4156" s="328"/>
    </row>
    <row r="4157" spans="5:13" s="243" customFormat="1">
      <c r="E4157" s="328"/>
      <c r="F4157" s="328"/>
      <c r="G4157" s="328"/>
      <c r="M4157" s="328"/>
    </row>
    <row r="4158" spans="5:13" s="243" customFormat="1">
      <c r="E4158" s="328"/>
      <c r="F4158" s="328"/>
      <c r="G4158" s="328"/>
      <c r="M4158" s="328"/>
    </row>
    <row r="4159" spans="5:13" s="243" customFormat="1">
      <c r="E4159" s="328"/>
      <c r="F4159" s="328"/>
      <c r="G4159" s="328"/>
      <c r="M4159" s="328"/>
    </row>
    <row r="4160" spans="5:13" s="243" customFormat="1">
      <c r="E4160" s="328"/>
      <c r="F4160" s="328"/>
      <c r="G4160" s="328"/>
      <c r="M4160" s="328"/>
    </row>
    <row r="4161" spans="5:13" s="243" customFormat="1">
      <c r="E4161" s="328"/>
      <c r="F4161" s="328"/>
      <c r="G4161" s="328"/>
      <c r="M4161" s="328"/>
    </row>
    <row r="4162" spans="5:13" s="243" customFormat="1">
      <c r="E4162" s="328"/>
      <c r="F4162" s="328"/>
      <c r="G4162" s="328"/>
      <c r="M4162" s="328"/>
    </row>
    <row r="4163" spans="5:13" s="243" customFormat="1">
      <c r="E4163" s="328"/>
      <c r="F4163" s="328"/>
      <c r="G4163" s="328"/>
      <c r="M4163" s="328"/>
    </row>
    <row r="4164" spans="5:13" s="243" customFormat="1">
      <c r="E4164" s="328"/>
      <c r="F4164" s="328"/>
      <c r="G4164" s="328"/>
      <c r="M4164" s="328"/>
    </row>
    <row r="4165" spans="5:13" s="243" customFormat="1">
      <c r="E4165" s="328"/>
      <c r="F4165" s="328"/>
      <c r="G4165" s="328"/>
      <c r="M4165" s="328"/>
    </row>
    <row r="4166" spans="5:13" s="243" customFormat="1">
      <c r="E4166" s="328"/>
      <c r="F4166" s="328"/>
      <c r="G4166" s="328"/>
      <c r="M4166" s="328"/>
    </row>
    <row r="4167" spans="5:13" s="243" customFormat="1">
      <c r="E4167" s="328"/>
      <c r="F4167" s="328"/>
      <c r="G4167" s="328"/>
      <c r="M4167" s="328"/>
    </row>
    <row r="4168" spans="5:13" s="243" customFormat="1">
      <c r="E4168" s="328"/>
      <c r="F4168" s="328"/>
      <c r="G4168" s="328"/>
      <c r="M4168" s="328"/>
    </row>
    <row r="4169" spans="5:13" s="243" customFormat="1">
      <c r="E4169" s="328"/>
      <c r="F4169" s="328"/>
      <c r="G4169" s="328"/>
      <c r="M4169" s="328"/>
    </row>
    <row r="4170" spans="5:13" s="243" customFormat="1">
      <c r="E4170" s="328"/>
      <c r="F4170" s="328"/>
      <c r="G4170" s="328"/>
      <c r="M4170" s="328"/>
    </row>
    <row r="4171" spans="5:13" s="243" customFormat="1">
      <c r="E4171" s="328"/>
      <c r="F4171" s="328"/>
      <c r="G4171" s="328"/>
      <c r="M4171" s="328"/>
    </row>
    <row r="4172" spans="5:13" s="243" customFormat="1">
      <c r="E4172" s="328"/>
      <c r="F4172" s="328"/>
      <c r="G4172" s="328"/>
      <c r="M4172" s="328"/>
    </row>
    <row r="4173" spans="5:13" s="243" customFormat="1">
      <c r="E4173" s="328"/>
      <c r="F4173" s="328"/>
      <c r="G4173" s="328"/>
      <c r="M4173" s="328"/>
    </row>
    <row r="4174" spans="5:13" s="243" customFormat="1">
      <c r="E4174" s="328"/>
      <c r="F4174" s="328"/>
      <c r="G4174" s="328"/>
      <c r="M4174" s="328"/>
    </row>
    <row r="4175" spans="5:13" s="243" customFormat="1">
      <c r="E4175" s="328"/>
      <c r="F4175" s="328"/>
      <c r="G4175" s="328"/>
      <c r="M4175" s="328"/>
    </row>
    <row r="4176" spans="5:13" s="243" customFormat="1">
      <c r="E4176" s="328"/>
      <c r="F4176" s="328"/>
      <c r="G4176" s="328"/>
      <c r="M4176" s="328"/>
    </row>
    <row r="4177" spans="5:13" s="243" customFormat="1">
      <c r="E4177" s="328"/>
      <c r="F4177" s="328"/>
      <c r="G4177" s="328"/>
      <c r="M4177" s="328"/>
    </row>
    <row r="4178" spans="5:13" s="243" customFormat="1">
      <c r="E4178" s="328"/>
      <c r="F4178" s="328"/>
      <c r="G4178" s="328"/>
      <c r="M4178" s="328"/>
    </row>
    <row r="4179" spans="5:13" s="243" customFormat="1">
      <c r="E4179" s="328"/>
      <c r="F4179" s="328"/>
      <c r="G4179" s="328"/>
      <c r="M4179" s="328"/>
    </row>
    <row r="4180" spans="5:13" s="243" customFormat="1">
      <c r="E4180" s="328"/>
      <c r="F4180" s="328"/>
      <c r="G4180" s="328"/>
      <c r="M4180" s="328"/>
    </row>
    <row r="4181" spans="5:13" s="243" customFormat="1">
      <c r="E4181" s="328"/>
      <c r="F4181" s="328"/>
      <c r="G4181" s="328"/>
      <c r="M4181" s="328"/>
    </row>
    <row r="4182" spans="5:13" s="243" customFormat="1">
      <c r="E4182" s="328"/>
      <c r="F4182" s="328"/>
      <c r="G4182" s="328"/>
      <c r="M4182" s="328"/>
    </row>
    <row r="4183" spans="5:13" s="243" customFormat="1">
      <c r="E4183" s="328"/>
      <c r="F4183" s="328"/>
      <c r="G4183" s="328"/>
      <c r="M4183" s="328"/>
    </row>
    <row r="4184" spans="5:13" s="243" customFormat="1">
      <c r="E4184" s="328"/>
      <c r="F4184" s="328"/>
      <c r="G4184" s="328"/>
      <c r="M4184" s="328"/>
    </row>
    <row r="4185" spans="5:13" s="243" customFormat="1">
      <c r="E4185" s="328"/>
      <c r="F4185" s="328"/>
      <c r="G4185" s="328"/>
      <c r="M4185" s="328"/>
    </row>
    <row r="4186" spans="5:13" s="243" customFormat="1">
      <c r="E4186" s="328"/>
      <c r="F4186" s="328"/>
      <c r="G4186" s="328"/>
      <c r="M4186" s="328"/>
    </row>
    <row r="4187" spans="5:13" s="243" customFormat="1">
      <c r="E4187" s="328"/>
      <c r="F4187" s="328"/>
      <c r="G4187" s="328"/>
      <c r="M4187" s="328"/>
    </row>
    <row r="4188" spans="5:13" s="243" customFormat="1">
      <c r="E4188" s="328"/>
      <c r="F4188" s="328"/>
      <c r="G4188" s="328"/>
      <c r="M4188" s="328"/>
    </row>
    <row r="4189" spans="5:13" s="243" customFormat="1">
      <c r="E4189" s="328"/>
      <c r="F4189" s="328"/>
      <c r="G4189" s="328"/>
      <c r="M4189" s="328"/>
    </row>
    <row r="4190" spans="5:13" s="243" customFormat="1">
      <c r="E4190" s="328"/>
      <c r="F4190" s="328"/>
      <c r="G4190" s="328"/>
      <c r="M4190" s="328"/>
    </row>
    <row r="4191" spans="5:13" s="243" customFormat="1">
      <c r="E4191" s="328"/>
      <c r="F4191" s="328"/>
      <c r="G4191" s="328"/>
      <c r="M4191" s="328"/>
    </row>
    <row r="4192" spans="5:13" s="243" customFormat="1">
      <c r="E4192" s="328"/>
      <c r="F4192" s="328"/>
      <c r="G4192" s="328"/>
      <c r="M4192" s="328"/>
    </row>
    <row r="4193" spans="5:13" s="243" customFormat="1">
      <c r="E4193" s="328"/>
      <c r="F4193" s="328"/>
      <c r="G4193" s="328"/>
      <c r="M4193" s="328"/>
    </row>
    <row r="4194" spans="5:13" s="243" customFormat="1">
      <c r="E4194" s="328"/>
      <c r="F4194" s="328"/>
      <c r="G4194" s="328"/>
      <c r="M4194" s="328"/>
    </row>
    <row r="4195" spans="5:13" s="243" customFormat="1">
      <c r="E4195" s="328"/>
      <c r="F4195" s="328"/>
      <c r="G4195" s="328"/>
      <c r="M4195" s="328"/>
    </row>
    <row r="4196" spans="5:13" s="243" customFormat="1">
      <c r="E4196" s="328"/>
      <c r="F4196" s="328"/>
      <c r="G4196" s="328"/>
      <c r="M4196" s="328"/>
    </row>
    <row r="4197" spans="5:13" s="243" customFormat="1">
      <c r="E4197" s="328"/>
      <c r="F4197" s="328"/>
      <c r="G4197" s="328"/>
      <c r="M4197" s="328"/>
    </row>
    <row r="4198" spans="5:13" s="243" customFormat="1">
      <c r="E4198" s="328"/>
      <c r="F4198" s="328"/>
      <c r="G4198" s="328"/>
      <c r="M4198" s="328"/>
    </row>
    <row r="4199" spans="5:13" s="243" customFormat="1">
      <c r="E4199" s="328"/>
      <c r="F4199" s="328"/>
      <c r="G4199" s="328"/>
      <c r="M4199" s="328"/>
    </row>
    <row r="4200" spans="5:13" s="243" customFormat="1">
      <c r="E4200" s="328"/>
      <c r="F4200" s="328"/>
      <c r="G4200" s="328"/>
      <c r="M4200" s="328"/>
    </row>
    <row r="4201" spans="5:13" s="243" customFormat="1">
      <c r="E4201" s="328"/>
      <c r="F4201" s="328"/>
      <c r="G4201" s="328"/>
      <c r="M4201" s="328"/>
    </row>
    <row r="4202" spans="5:13" s="243" customFormat="1">
      <c r="E4202" s="328"/>
      <c r="F4202" s="328"/>
      <c r="G4202" s="328"/>
      <c r="M4202" s="328"/>
    </row>
    <row r="4203" spans="5:13" s="243" customFormat="1">
      <c r="E4203" s="328"/>
      <c r="F4203" s="328"/>
      <c r="G4203" s="328"/>
      <c r="M4203" s="328"/>
    </row>
    <row r="4204" spans="5:13" s="243" customFormat="1">
      <c r="E4204" s="328"/>
      <c r="F4204" s="328"/>
      <c r="G4204" s="328"/>
      <c r="M4204" s="328"/>
    </row>
    <row r="4205" spans="5:13" s="243" customFormat="1">
      <c r="E4205" s="328"/>
      <c r="F4205" s="328"/>
      <c r="G4205" s="328"/>
      <c r="M4205" s="328"/>
    </row>
    <row r="4206" spans="5:13" s="243" customFormat="1">
      <c r="E4206" s="328"/>
      <c r="F4206" s="328"/>
      <c r="G4206" s="328"/>
      <c r="M4206" s="328"/>
    </row>
    <row r="4207" spans="5:13" s="243" customFormat="1">
      <c r="E4207" s="328"/>
      <c r="F4207" s="328"/>
      <c r="G4207" s="328"/>
      <c r="M4207" s="328"/>
    </row>
    <row r="4208" spans="5:13" s="243" customFormat="1">
      <c r="E4208" s="328"/>
      <c r="F4208" s="328"/>
      <c r="G4208" s="328"/>
      <c r="M4208" s="328"/>
    </row>
    <row r="4209" spans="5:13" s="243" customFormat="1">
      <c r="E4209" s="328"/>
      <c r="F4209" s="328"/>
      <c r="G4209" s="328"/>
      <c r="M4209" s="328"/>
    </row>
    <row r="4210" spans="5:13" s="243" customFormat="1">
      <c r="E4210" s="328"/>
      <c r="F4210" s="328"/>
      <c r="G4210" s="328"/>
      <c r="M4210" s="328"/>
    </row>
    <row r="4211" spans="5:13" s="243" customFormat="1">
      <c r="E4211" s="328"/>
      <c r="F4211" s="328"/>
      <c r="G4211" s="328"/>
      <c r="M4211" s="328"/>
    </row>
    <row r="4212" spans="5:13" s="243" customFormat="1">
      <c r="E4212" s="328"/>
      <c r="F4212" s="328"/>
      <c r="G4212" s="328"/>
      <c r="M4212" s="328"/>
    </row>
    <row r="4213" spans="5:13" s="243" customFormat="1">
      <c r="E4213" s="328"/>
      <c r="F4213" s="328"/>
      <c r="G4213" s="328"/>
      <c r="M4213" s="328"/>
    </row>
    <row r="4214" spans="5:13" s="243" customFormat="1">
      <c r="E4214" s="328"/>
      <c r="F4214" s="328"/>
      <c r="G4214" s="328"/>
      <c r="M4214" s="328"/>
    </row>
    <row r="4215" spans="5:13" s="243" customFormat="1">
      <c r="E4215" s="328"/>
      <c r="F4215" s="328"/>
      <c r="G4215" s="328"/>
      <c r="M4215" s="328"/>
    </row>
    <row r="4216" spans="5:13" s="243" customFormat="1">
      <c r="E4216" s="328"/>
      <c r="F4216" s="328"/>
      <c r="G4216" s="328"/>
      <c r="M4216" s="328"/>
    </row>
    <row r="4217" spans="5:13" s="243" customFormat="1">
      <c r="E4217" s="328"/>
      <c r="F4217" s="328"/>
      <c r="G4217" s="328"/>
      <c r="M4217" s="328"/>
    </row>
    <row r="4218" spans="5:13" s="243" customFormat="1">
      <c r="E4218" s="328"/>
      <c r="F4218" s="328"/>
      <c r="G4218" s="328"/>
      <c r="M4218" s="328"/>
    </row>
    <row r="4219" spans="5:13" s="243" customFormat="1">
      <c r="E4219" s="328"/>
      <c r="F4219" s="328"/>
      <c r="G4219" s="328"/>
      <c r="M4219" s="328"/>
    </row>
    <row r="4220" spans="5:13" s="243" customFormat="1">
      <c r="E4220" s="328"/>
      <c r="F4220" s="328"/>
      <c r="G4220" s="328"/>
      <c r="M4220" s="328"/>
    </row>
    <row r="4221" spans="5:13" s="243" customFormat="1">
      <c r="E4221" s="328"/>
      <c r="F4221" s="328"/>
      <c r="G4221" s="328"/>
      <c r="M4221" s="328"/>
    </row>
    <row r="4222" spans="5:13" s="243" customFormat="1">
      <c r="E4222" s="328"/>
      <c r="F4222" s="328"/>
      <c r="G4222" s="328"/>
      <c r="M4222" s="328"/>
    </row>
    <row r="4223" spans="5:13" s="243" customFormat="1">
      <c r="E4223" s="328"/>
      <c r="F4223" s="328"/>
      <c r="G4223" s="328"/>
      <c r="M4223" s="328"/>
    </row>
    <row r="4224" spans="5:13" s="243" customFormat="1">
      <c r="E4224" s="328"/>
      <c r="F4224" s="328"/>
      <c r="G4224" s="328"/>
      <c r="M4224" s="328"/>
    </row>
    <row r="4225" spans="5:13" s="243" customFormat="1">
      <c r="E4225" s="328"/>
      <c r="F4225" s="328"/>
      <c r="G4225" s="328"/>
      <c r="M4225" s="328"/>
    </row>
    <row r="4226" spans="5:13" s="243" customFormat="1">
      <c r="E4226" s="328"/>
      <c r="F4226" s="328"/>
      <c r="G4226" s="328"/>
      <c r="M4226" s="328"/>
    </row>
    <row r="4227" spans="5:13" s="243" customFormat="1">
      <c r="E4227" s="328"/>
      <c r="F4227" s="328"/>
      <c r="G4227" s="328"/>
      <c r="M4227" s="328"/>
    </row>
    <row r="4228" spans="5:13" s="243" customFormat="1">
      <c r="E4228" s="328"/>
      <c r="F4228" s="328"/>
      <c r="G4228" s="328"/>
      <c r="M4228" s="328"/>
    </row>
    <row r="4229" spans="5:13" s="243" customFormat="1">
      <c r="E4229" s="328"/>
      <c r="F4229" s="328"/>
      <c r="G4229" s="328"/>
      <c r="M4229" s="328"/>
    </row>
    <row r="4230" spans="5:13" s="243" customFormat="1">
      <c r="E4230" s="328"/>
      <c r="F4230" s="328"/>
      <c r="G4230" s="328"/>
      <c r="M4230" s="328"/>
    </row>
    <row r="4231" spans="5:13" s="243" customFormat="1">
      <c r="E4231" s="328"/>
      <c r="F4231" s="328"/>
      <c r="G4231" s="328"/>
      <c r="M4231" s="328"/>
    </row>
    <row r="4232" spans="5:13" s="243" customFormat="1">
      <c r="E4232" s="328"/>
      <c r="F4232" s="328"/>
      <c r="G4232" s="328"/>
      <c r="M4232" s="328"/>
    </row>
    <row r="4233" spans="5:13" s="243" customFormat="1">
      <c r="E4233" s="328"/>
      <c r="F4233" s="328"/>
      <c r="G4233" s="328"/>
      <c r="M4233" s="328"/>
    </row>
    <row r="4234" spans="5:13" s="243" customFormat="1">
      <c r="E4234" s="328"/>
      <c r="F4234" s="328"/>
      <c r="G4234" s="328"/>
      <c r="M4234" s="328"/>
    </row>
    <row r="4235" spans="5:13" s="243" customFormat="1">
      <c r="E4235" s="328"/>
      <c r="F4235" s="328"/>
      <c r="G4235" s="328"/>
      <c r="M4235" s="328"/>
    </row>
    <row r="4236" spans="5:13" s="243" customFormat="1">
      <c r="E4236" s="328"/>
      <c r="F4236" s="328"/>
      <c r="G4236" s="328"/>
      <c r="M4236" s="328"/>
    </row>
    <row r="4237" spans="5:13" s="243" customFormat="1">
      <c r="E4237" s="328"/>
      <c r="F4237" s="328"/>
      <c r="G4237" s="328"/>
      <c r="M4237" s="328"/>
    </row>
    <row r="4238" spans="5:13" s="243" customFormat="1">
      <c r="E4238" s="328"/>
      <c r="F4238" s="328"/>
      <c r="G4238" s="328"/>
      <c r="M4238" s="328"/>
    </row>
    <row r="4239" spans="5:13" s="243" customFormat="1">
      <c r="E4239" s="328"/>
      <c r="F4239" s="328"/>
      <c r="G4239" s="328"/>
      <c r="M4239" s="328"/>
    </row>
    <row r="4240" spans="5:13" s="243" customFormat="1">
      <c r="E4240" s="328"/>
      <c r="F4240" s="328"/>
      <c r="G4240" s="328"/>
      <c r="M4240" s="328"/>
    </row>
    <row r="4241" spans="5:13" s="243" customFormat="1">
      <c r="E4241" s="328"/>
      <c r="F4241" s="328"/>
      <c r="G4241" s="328"/>
      <c r="M4241" s="328"/>
    </row>
    <row r="4242" spans="5:13" s="243" customFormat="1">
      <c r="E4242" s="328"/>
      <c r="F4242" s="328"/>
      <c r="G4242" s="328"/>
      <c r="M4242" s="328"/>
    </row>
    <row r="4243" spans="5:13" s="243" customFormat="1">
      <c r="E4243" s="328"/>
      <c r="F4243" s="328"/>
      <c r="G4243" s="328"/>
      <c r="M4243" s="328"/>
    </row>
    <row r="4244" spans="5:13" s="243" customFormat="1">
      <c r="E4244" s="328"/>
      <c r="F4244" s="328"/>
      <c r="G4244" s="328"/>
      <c r="M4244" s="328"/>
    </row>
    <row r="4245" spans="5:13" s="243" customFormat="1">
      <c r="E4245" s="328"/>
      <c r="F4245" s="328"/>
      <c r="G4245" s="328"/>
      <c r="M4245" s="328"/>
    </row>
    <row r="4246" spans="5:13" s="243" customFormat="1">
      <c r="E4246" s="328"/>
      <c r="F4246" s="328"/>
      <c r="G4246" s="328"/>
      <c r="M4246" s="328"/>
    </row>
    <row r="4247" spans="5:13" s="243" customFormat="1">
      <c r="E4247" s="328"/>
      <c r="F4247" s="328"/>
      <c r="G4247" s="328"/>
      <c r="M4247" s="328"/>
    </row>
    <row r="4248" spans="5:13" s="243" customFormat="1">
      <c r="E4248" s="328"/>
      <c r="F4248" s="328"/>
      <c r="G4248" s="328"/>
      <c r="M4248" s="328"/>
    </row>
    <row r="4249" spans="5:13" s="243" customFormat="1">
      <c r="E4249" s="328"/>
      <c r="F4249" s="328"/>
      <c r="G4249" s="328"/>
      <c r="M4249" s="328"/>
    </row>
    <row r="4250" spans="5:13" s="243" customFormat="1">
      <c r="E4250" s="328"/>
      <c r="F4250" s="328"/>
      <c r="G4250" s="328"/>
      <c r="M4250" s="328"/>
    </row>
    <row r="4251" spans="5:13" s="243" customFormat="1">
      <c r="E4251" s="328"/>
      <c r="F4251" s="328"/>
      <c r="G4251" s="328"/>
      <c r="M4251" s="328"/>
    </row>
    <row r="4252" spans="5:13" s="243" customFormat="1">
      <c r="E4252" s="328"/>
      <c r="F4252" s="328"/>
      <c r="G4252" s="328"/>
      <c r="M4252" s="328"/>
    </row>
    <row r="4253" spans="5:13" s="243" customFormat="1">
      <c r="E4253" s="328"/>
      <c r="F4253" s="328"/>
      <c r="G4253" s="328"/>
      <c r="M4253" s="328"/>
    </row>
    <row r="4254" spans="5:13" s="243" customFormat="1">
      <c r="E4254" s="328"/>
      <c r="F4254" s="328"/>
      <c r="G4254" s="328"/>
      <c r="M4254" s="328"/>
    </row>
    <row r="4255" spans="5:13" s="243" customFormat="1">
      <c r="E4255" s="328"/>
      <c r="F4255" s="328"/>
      <c r="G4255" s="328"/>
      <c r="M4255" s="328"/>
    </row>
    <row r="4256" spans="5:13" s="243" customFormat="1">
      <c r="E4256" s="328"/>
      <c r="F4256" s="328"/>
      <c r="G4256" s="328"/>
      <c r="M4256" s="328"/>
    </row>
    <row r="4257" spans="5:13" s="243" customFormat="1">
      <c r="E4257" s="328"/>
      <c r="F4257" s="328"/>
      <c r="G4257" s="328"/>
      <c r="M4257" s="328"/>
    </row>
    <row r="4258" spans="5:13" s="243" customFormat="1">
      <c r="E4258" s="328"/>
      <c r="F4258" s="328"/>
      <c r="G4258" s="328"/>
      <c r="M4258" s="328"/>
    </row>
    <row r="4259" spans="5:13" s="243" customFormat="1">
      <c r="E4259" s="328"/>
      <c r="F4259" s="328"/>
      <c r="G4259" s="328"/>
      <c r="M4259" s="328"/>
    </row>
    <row r="4260" spans="5:13" s="243" customFormat="1">
      <c r="E4260" s="328"/>
      <c r="F4260" s="328"/>
      <c r="G4260" s="328"/>
      <c r="M4260" s="328"/>
    </row>
    <row r="4261" spans="5:13" s="243" customFormat="1">
      <c r="E4261" s="328"/>
      <c r="F4261" s="328"/>
      <c r="G4261" s="328"/>
      <c r="M4261" s="328"/>
    </row>
    <row r="4262" spans="5:13" s="243" customFormat="1">
      <c r="E4262" s="328"/>
      <c r="F4262" s="328"/>
      <c r="G4262" s="328"/>
      <c r="M4262" s="328"/>
    </row>
    <row r="4263" spans="5:13" s="243" customFormat="1">
      <c r="E4263" s="328"/>
      <c r="F4263" s="328"/>
      <c r="G4263" s="328"/>
      <c r="M4263" s="328"/>
    </row>
    <row r="4264" spans="5:13" s="243" customFormat="1">
      <c r="E4264" s="328"/>
      <c r="F4264" s="328"/>
      <c r="G4264" s="328"/>
      <c r="M4264" s="328"/>
    </row>
    <row r="4265" spans="5:13" s="243" customFormat="1">
      <c r="E4265" s="328"/>
      <c r="F4265" s="328"/>
      <c r="G4265" s="328"/>
      <c r="M4265" s="328"/>
    </row>
    <row r="4266" spans="5:13" s="243" customFormat="1">
      <c r="E4266" s="328"/>
      <c r="F4266" s="328"/>
      <c r="G4266" s="328"/>
      <c r="M4266" s="328"/>
    </row>
    <row r="4267" spans="5:13" s="243" customFormat="1">
      <c r="E4267" s="328"/>
      <c r="F4267" s="328"/>
      <c r="G4267" s="328"/>
      <c r="M4267" s="328"/>
    </row>
    <row r="4268" spans="5:13" s="243" customFormat="1">
      <c r="E4268" s="328"/>
      <c r="F4268" s="328"/>
      <c r="G4268" s="328"/>
      <c r="M4268" s="328"/>
    </row>
    <row r="4269" spans="5:13" s="243" customFormat="1">
      <c r="E4269" s="328"/>
      <c r="F4269" s="328"/>
      <c r="G4269" s="328"/>
      <c r="M4269" s="328"/>
    </row>
    <row r="4270" spans="5:13" s="243" customFormat="1">
      <c r="E4270" s="328"/>
      <c r="F4270" s="328"/>
      <c r="G4270" s="328"/>
      <c r="M4270" s="328"/>
    </row>
    <row r="4271" spans="5:13" s="243" customFormat="1">
      <c r="E4271" s="328"/>
      <c r="F4271" s="328"/>
      <c r="G4271" s="328"/>
      <c r="M4271" s="328"/>
    </row>
    <row r="4272" spans="5:13" s="243" customFormat="1">
      <c r="E4272" s="328"/>
      <c r="F4272" s="328"/>
      <c r="G4272" s="328"/>
      <c r="M4272" s="328"/>
    </row>
    <row r="4273" spans="5:13" s="243" customFormat="1">
      <c r="E4273" s="328"/>
      <c r="F4273" s="328"/>
      <c r="G4273" s="328"/>
      <c r="M4273" s="328"/>
    </row>
    <row r="4274" spans="5:13" s="243" customFormat="1">
      <c r="E4274" s="328"/>
      <c r="F4274" s="328"/>
      <c r="G4274" s="328"/>
      <c r="M4274" s="328"/>
    </row>
    <row r="4275" spans="5:13" s="243" customFormat="1">
      <c r="E4275" s="328"/>
      <c r="F4275" s="328"/>
      <c r="G4275" s="328"/>
      <c r="M4275" s="328"/>
    </row>
    <row r="4276" spans="5:13" s="243" customFormat="1">
      <c r="E4276" s="328"/>
      <c r="F4276" s="328"/>
      <c r="G4276" s="328"/>
      <c r="M4276" s="328"/>
    </row>
    <row r="4277" spans="5:13" s="243" customFormat="1">
      <c r="E4277" s="328"/>
      <c r="F4277" s="328"/>
      <c r="G4277" s="328"/>
      <c r="M4277" s="328"/>
    </row>
    <row r="4278" spans="5:13" s="243" customFormat="1">
      <c r="E4278" s="328"/>
      <c r="F4278" s="328"/>
      <c r="G4278" s="328"/>
      <c r="M4278" s="328"/>
    </row>
    <row r="4279" spans="5:13" s="243" customFormat="1">
      <c r="E4279" s="328"/>
      <c r="F4279" s="328"/>
      <c r="G4279" s="328"/>
      <c r="M4279" s="328"/>
    </row>
    <row r="4280" spans="5:13" s="243" customFormat="1">
      <c r="E4280" s="328"/>
      <c r="F4280" s="328"/>
      <c r="G4280" s="328"/>
      <c r="M4280" s="328"/>
    </row>
    <row r="4281" spans="5:13" s="243" customFormat="1">
      <c r="E4281" s="328"/>
      <c r="F4281" s="328"/>
      <c r="G4281" s="328"/>
      <c r="M4281" s="328"/>
    </row>
    <row r="4282" spans="5:13" s="243" customFormat="1">
      <c r="E4282" s="328"/>
      <c r="F4282" s="328"/>
      <c r="G4282" s="328"/>
      <c r="M4282" s="328"/>
    </row>
    <row r="4283" spans="5:13" s="243" customFormat="1">
      <c r="E4283" s="328"/>
      <c r="F4283" s="328"/>
      <c r="G4283" s="328"/>
      <c r="M4283" s="328"/>
    </row>
    <row r="4284" spans="5:13" s="243" customFormat="1">
      <c r="E4284" s="328"/>
      <c r="F4284" s="328"/>
      <c r="G4284" s="328"/>
      <c r="M4284" s="328"/>
    </row>
    <row r="4285" spans="5:13" s="243" customFormat="1">
      <c r="E4285" s="328"/>
      <c r="F4285" s="328"/>
      <c r="G4285" s="328"/>
      <c r="M4285" s="328"/>
    </row>
    <row r="4286" spans="5:13" s="243" customFormat="1">
      <c r="E4286" s="328"/>
      <c r="F4286" s="328"/>
      <c r="G4286" s="328"/>
      <c r="M4286" s="328"/>
    </row>
    <row r="4287" spans="5:13" s="243" customFormat="1">
      <c r="E4287" s="328"/>
      <c r="F4287" s="328"/>
      <c r="G4287" s="328"/>
      <c r="M4287" s="328"/>
    </row>
    <row r="4288" spans="5:13" s="243" customFormat="1">
      <c r="E4288" s="328"/>
      <c r="F4288" s="328"/>
      <c r="G4288" s="328"/>
      <c r="M4288" s="328"/>
    </row>
    <row r="4289" spans="5:13" s="243" customFormat="1">
      <c r="E4289" s="328"/>
      <c r="F4289" s="328"/>
      <c r="G4289" s="328"/>
      <c r="M4289" s="328"/>
    </row>
    <row r="4290" spans="5:13" s="243" customFormat="1">
      <c r="E4290" s="328"/>
      <c r="F4290" s="328"/>
      <c r="G4290" s="328"/>
      <c r="M4290" s="328"/>
    </row>
    <row r="4291" spans="5:13" s="243" customFormat="1">
      <c r="E4291" s="328"/>
      <c r="F4291" s="328"/>
      <c r="G4291" s="328"/>
      <c r="M4291" s="328"/>
    </row>
    <row r="4292" spans="5:13" s="243" customFormat="1">
      <c r="E4292" s="328"/>
      <c r="F4292" s="328"/>
      <c r="G4292" s="328"/>
      <c r="M4292" s="328"/>
    </row>
    <row r="4293" spans="5:13" s="243" customFormat="1">
      <c r="E4293" s="328"/>
      <c r="F4293" s="328"/>
      <c r="G4293" s="328"/>
      <c r="M4293" s="328"/>
    </row>
    <row r="4294" spans="5:13" s="243" customFormat="1">
      <c r="E4294" s="328"/>
      <c r="F4294" s="328"/>
      <c r="G4294" s="328"/>
      <c r="M4294" s="328"/>
    </row>
    <row r="4295" spans="5:13" s="243" customFormat="1">
      <c r="E4295" s="328"/>
      <c r="F4295" s="328"/>
      <c r="G4295" s="328"/>
      <c r="M4295" s="328"/>
    </row>
    <row r="4296" spans="5:13" s="243" customFormat="1">
      <c r="E4296" s="328"/>
      <c r="F4296" s="328"/>
      <c r="G4296" s="328"/>
      <c r="M4296" s="328"/>
    </row>
    <row r="4297" spans="5:13" s="243" customFormat="1">
      <c r="E4297" s="328"/>
      <c r="F4297" s="328"/>
      <c r="G4297" s="328"/>
      <c r="M4297" s="328"/>
    </row>
    <row r="4298" spans="5:13" s="243" customFormat="1">
      <c r="E4298" s="328"/>
      <c r="F4298" s="328"/>
      <c r="G4298" s="328"/>
      <c r="M4298" s="328"/>
    </row>
    <row r="4299" spans="5:13" s="243" customFormat="1">
      <c r="E4299" s="328"/>
      <c r="F4299" s="328"/>
      <c r="G4299" s="328"/>
      <c r="M4299" s="328"/>
    </row>
    <row r="4300" spans="5:13" s="243" customFormat="1">
      <c r="E4300" s="328"/>
      <c r="F4300" s="328"/>
      <c r="G4300" s="328"/>
      <c r="M4300" s="328"/>
    </row>
    <row r="4301" spans="5:13" s="243" customFormat="1">
      <c r="E4301" s="328"/>
      <c r="F4301" s="328"/>
      <c r="G4301" s="328"/>
      <c r="M4301" s="328"/>
    </row>
    <row r="4302" spans="5:13" s="243" customFormat="1">
      <c r="E4302" s="328"/>
      <c r="F4302" s="328"/>
      <c r="G4302" s="328"/>
      <c r="M4302" s="328"/>
    </row>
    <row r="4303" spans="5:13" s="243" customFormat="1">
      <c r="E4303" s="328"/>
      <c r="F4303" s="328"/>
      <c r="G4303" s="328"/>
      <c r="M4303" s="328"/>
    </row>
    <row r="4304" spans="5:13" s="243" customFormat="1">
      <c r="E4304" s="328"/>
      <c r="F4304" s="328"/>
      <c r="G4304" s="328"/>
      <c r="M4304" s="328"/>
    </row>
    <row r="4305" spans="5:13" s="243" customFormat="1">
      <c r="E4305" s="328"/>
      <c r="F4305" s="328"/>
      <c r="G4305" s="328"/>
      <c r="M4305" s="328"/>
    </row>
    <row r="4306" spans="5:13" s="243" customFormat="1">
      <c r="E4306" s="328"/>
      <c r="F4306" s="328"/>
      <c r="G4306" s="328"/>
      <c r="M4306" s="328"/>
    </row>
    <row r="4307" spans="5:13" s="243" customFormat="1">
      <c r="E4307" s="328"/>
      <c r="F4307" s="328"/>
      <c r="G4307" s="328"/>
      <c r="M4307" s="328"/>
    </row>
    <row r="4308" spans="5:13" s="243" customFormat="1">
      <c r="E4308" s="328"/>
      <c r="F4308" s="328"/>
      <c r="G4308" s="328"/>
      <c r="M4308" s="328"/>
    </row>
    <row r="4309" spans="5:13" s="243" customFormat="1">
      <c r="E4309" s="328"/>
      <c r="F4309" s="328"/>
      <c r="G4309" s="328"/>
      <c r="M4309" s="328"/>
    </row>
    <row r="4310" spans="5:13" s="243" customFormat="1">
      <c r="E4310" s="328"/>
      <c r="F4310" s="328"/>
      <c r="G4310" s="328"/>
      <c r="M4310" s="328"/>
    </row>
    <row r="4311" spans="5:13" s="243" customFormat="1">
      <c r="E4311" s="328"/>
      <c r="F4311" s="328"/>
      <c r="G4311" s="328"/>
      <c r="M4311" s="328"/>
    </row>
    <row r="4312" spans="5:13" s="243" customFormat="1">
      <c r="E4312" s="328"/>
      <c r="F4312" s="328"/>
      <c r="G4312" s="328"/>
      <c r="M4312" s="328"/>
    </row>
    <row r="4313" spans="5:13" s="243" customFormat="1">
      <c r="E4313" s="328"/>
      <c r="F4313" s="328"/>
      <c r="G4313" s="328"/>
      <c r="M4313" s="328"/>
    </row>
    <row r="4314" spans="5:13" s="243" customFormat="1">
      <c r="E4314" s="328"/>
      <c r="F4314" s="328"/>
      <c r="G4314" s="328"/>
      <c r="M4314" s="328"/>
    </row>
    <row r="4315" spans="5:13" s="243" customFormat="1">
      <c r="E4315" s="328"/>
      <c r="F4315" s="328"/>
      <c r="G4315" s="328"/>
      <c r="M4315" s="328"/>
    </row>
    <row r="4316" spans="5:13" s="243" customFormat="1">
      <c r="E4316" s="328"/>
      <c r="F4316" s="328"/>
      <c r="G4316" s="328"/>
      <c r="M4316" s="328"/>
    </row>
    <row r="4317" spans="5:13" s="243" customFormat="1">
      <c r="E4317" s="328"/>
      <c r="F4317" s="328"/>
      <c r="G4317" s="328"/>
      <c r="M4317" s="328"/>
    </row>
    <row r="4318" spans="5:13" s="243" customFormat="1">
      <c r="E4318" s="328"/>
      <c r="F4318" s="328"/>
      <c r="G4318" s="328"/>
      <c r="M4318" s="328"/>
    </row>
    <row r="4319" spans="5:13" s="243" customFormat="1">
      <c r="E4319" s="328"/>
      <c r="F4319" s="328"/>
      <c r="G4319" s="328"/>
      <c r="M4319" s="328"/>
    </row>
    <row r="4320" spans="5:13" s="243" customFormat="1">
      <c r="E4320" s="328"/>
      <c r="F4320" s="328"/>
      <c r="G4320" s="328"/>
      <c r="M4320" s="328"/>
    </row>
    <row r="4321" spans="5:13" s="243" customFormat="1">
      <c r="E4321" s="328"/>
      <c r="F4321" s="328"/>
      <c r="G4321" s="328"/>
      <c r="M4321" s="328"/>
    </row>
    <row r="4322" spans="5:13" s="243" customFormat="1">
      <c r="E4322" s="328"/>
      <c r="F4322" s="328"/>
      <c r="G4322" s="328"/>
      <c r="M4322" s="328"/>
    </row>
    <row r="4323" spans="5:13" s="243" customFormat="1">
      <c r="E4323" s="328"/>
      <c r="F4323" s="328"/>
      <c r="G4323" s="328"/>
      <c r="M4323" s="328"/>
    </row>
    <row r="4324" spans="5:13" s="243" customFormat="1">
      <c r="E4324" s="328"/>
      <c r="F4324" s="328"/>
      <c r="G4324" s="328"/>
      <c r="M4324" s="328"/>
    </row>
    <row r="4325" spans="5:13" s="243" customFormat="1">
      <c r="E4325" s="328"/>
      <c r="F4325" s="328"/>
      <c r="G4325" s="328"/>
      <c r="M4325" s="328"/>
    </row>
    <row r="4326" spans="5:13" s="243" customFormat="1">
      <c r="E4326" s="328"/>
      <c r="F4326" s="328"/>
      <c r="G4326" s="328"/>
      <c r="M4326" s="328"/>
    </row>
    <row r="4327" spans="5:13" s="243" customFormat="1">
      <c r="E4327" s="328"/>
      <c r="F4327" s="328"/>
      <c r="G4327" s="328"/>
      <c r="M4327" s="328"/>
    </row>
    <row r="4328" spans="5:13" s="243" customFormat="1">
      <c r="E4328" s="328"/>
      <c r="F4328" s="328"/>
      <c r="G4328" s="328"/>
      <c r="M4328" s="328"/>
    </row>
    <row r="4329" spans="5:13" s="243" customFormat="1">
      <c r="E4329" s="328"/>
      <c r="F4329" s="328"/>
      <c r="G4329" s="328"/>
      <c r="M4329" s="328"/>
    </row>
    <row r="4330" spans="5:13" s="243" customFormat="1">
      <c r="E4330" s="328"/>
      <c r="F4330" s="328"/>
      <c r="G4330" s="328"/>
      <c r="M4330" s="328"/>
    </row>
    <row r="4331" spans="5:13" s="243" customFormat="1">
      <c r="E4331" s="328"/>
      <c r="F4331" s="328"/>
      <c r="G4331" s="328"/>
      <c r="M4331" s="328"/>
    </row>
    <row r="4332" spans="5:13" s="243" customFormat="1">
      <c r="E4332" s="328"/>
      <c r="F4332" s="328"/>
      <c r="G4332" s="328"/>
      <c r="M4332" s="328"/>
    </row>
    <row r="4333" spans="5:13" s="243" customFormat="1">
      <c r="E4333" s="328"/>
      <c r="F4333" s="328"/>
      <c r="G4333" s="328"/>
      <c r="M4333" s="328"/>
    </row>
    <row r="4334" spans="5:13" s="243" customFormat="1">
      <c r="E4334" s="328"/>
      <c r="F4334" s="328"/>
      <c r="G4334" s="328"/>
      <c r="M4334" s="328"/>
    </row>
    <row r="4335" spans="5:13" s="243" customFormat="1">
      <c r="E4335" s="328"/>
      <c r="F4335" s="328"/>
      <c r="G4335" s="328"/>
      <c r="M4335" s="328"/>
    </row>
    <row r="4336" spans="5:13" s="243" customFormat="1">
      <c r="E4336" s="328"/>
      <c r="F4336" s="328"/>
      <c r="G4336" s="328"/>
      <c r="M4336" s="328"/>
    </row>
    <row r="4337" spans="5:13" s="243" customFormat="1">
      <c r="E4337" s="328"/>
      <c r="F4337" s="328"/>
      <c r="G4337" s="328"/>
      <c r="M4337" s="328"/>
    </row>
    <row r="4338" spans="5:13" s="243" customFormat="1">
      <c r="E4338" s="328"/>
      <c r="F4338" s="328"/>
      <c r="G4338" s="328"/>
      <c r="M4338" s="328"/>
    </row>
    <row r="4339" spans="5:13" s="243" customFormat="1">
      <c r="E4339" s="328"/>
      <c r="F4339" s="328"/>
      <c r="G4339" s="328"/>
      <c r="M4339" s="328"/>
    </row>
    <row r="4340" spans="5:13" s="243" customFormat="1">
      <c r="E4340" s="328"/>
      <c r="F4340" s="328"/>
      <c r="G4340" s="328"/>
      <c r="M4340" s="328"/>
    </row>
    <row r="4341" spans="5:13" s="243" customFormat="1">
      <c r="E4341" s="328"/>
      <c r="F4341" s="328"/>
      <c r="G4341" s="328"/>
      <c r="M4341" s="328"/>
    </row>
    <row r="4342" spans="5:13" s="243" customFormat="1">
      <c r="E4342" s="328"/>
      <c r="F4342" s="328"/>
      <c r="G4342" s="328"/>
      <c r="M4342" s="328"/>
    </row>
    <row r="4343" spans="5:13" s="243" customFormat="1">
      <c r="E4343" s="328"/>
      <c r="F4343" s="328"/>
      <c r="G4343" s="328"/>
      <c r="M4343" s="328"/>
    </row>
    <row r="4344" spans="5:13" s="243" customFormat="1">
      <c r="E4344" s="328"/>
      <c r="F4344" s="328"/>
      <c r="G4344" s="328"/>
      <c r="M4344" s="328"/>
    </row>
    <row r="4345" spans="5:13" s="243" customFormat="1">
      <c r="E4345" s="328"/>
      <c r="F4345" s="328"/>
      <c r="G4345" s="328"/>
      <c r="M4345" s="328"/>
    </row>
    <row r="4346" spans="5:13" s="243" customFormat="1">
      <c r="E4346" s="328"/>
      <c r="F4346" s="328"/>
      <c r="G4346" s="328"/>
      <c r="M4346" s="328"/>
    </row>
    <row r="4347" spans="5:13" s="243" customFormat="1">
      <c r="E4347" s="328"/>
      <c r="F4347" s="328"/>
      <c r="G4347" s="328"/>
      <c r="M4347" s="328"/>
    </row>
    <row r="4348" spans="5:13" s="243" customFormat="1">
      <c r="E4348" s="328"/>
      <c r="F4348" s="328"/>
      <c r="G4348" s="328"/>
      <c r="M4348" s="328"/>
    </row>
    <row r="4349" spans="5:13" s="243" customFormat="1">
      <c r="E4349" s="328"/>
      <c r="F4349" s="328"/>
      <c r="G4349" s="328"/>
      <c r="M4349" s="328"/>
    </row>
    <row r="4350" spans="5:13" s="243" customFormat="1">
      <c r="E4350" s="328"/>
      <c r="F4350" s="328"/>
      <c r="G4350" s="328"/>
      <c r="M4350" s="328"/>
    </row>
    <row r="4351" spans="5:13" s="243" customFormat="1">
      <c r="E4351" s="328"/>
      <c r="F4351" s="328"/>
      <c r="G4351" s="328"/>
      <c r="M4351" s="328"/>
    </row>
    <row r="4352" spans="5:13" s="243" customFormat="1">
      <c r="E4352" s="328"/>
      <c r="F4352" s="328"/>
      <c r="G4352" s="328"/>
      <c r="M4352" s="328"/>
    </row>
    <row r="4353" spans="5:13" s="243" customFormat="1">
      <c r="E4353" s="328"/>
      <c r="F4353" s="328"/>
      <c r="G4353" s="328"/>
      <c r="M4353" s="328"/>
    </row>
    <row r="4354" spans="5:13" s="243" customFormat="1">
      <c r="E4354" s="328"/>
      <c r="F4354" s="328"/>
      <c r="G4354" s="328"/>
      <c r="M4354" s="328"/>
    </row>
    <row r="4355" spans="5:13" s="243" customFormat="1">
      <c r="E4355" s="328"/>
      <c r="F4355" s="328"/>
      <c r="G4355" s="328"/>
      <c r="M4355" s="328"/>
    </row>
    <row r="4356" spans="5:13" s="243" customFormat="1">
      <c r="E4356" s="328"/>
      <c r="F4356" s="328"/>
      <c r="G4356" s="328"/>
      <c r="M4356" s="328"/>
    </row>
    <row r="4357" spans="5:13" s="243" customFormat="1">
      <c r="E4357" s="328"/>
      <c r="F4357" s="328"/>
      <c r="G4357" s="328"/>
      <c r="M4357" s="328"/>
    </row>
    <row r="4358" spans="5:13" s="243" customFormat="1">
      <c r="E4358" s="328"/>
      <c r="F4358" s="328"/>
      <c r="G4358" s="328"/>
      <c r="M4358" s="328"/>
    </row>
    <row r="4359" spans="5:13" s="243" customFormat="1">
      <c r="E4359" s="328"/>
      <c r="F4359" s="328"/>
      <c r="G4359" s="328"/>
      <c r="M4359" s="328"/>
    </row>
    <row r="4360" spans="5:13" s="243" customFormat="1">
      <c r="E4360" s="328"/>
      <c r="F4360" s="328"/>
      <c r="G4360" s="328"/>
      <c r="M4360" s="328"/>
    </row>
    <row r="4361" spans="5:13" s="243" customFormat="1">
      <c r="E4361" s="328"/>
      <c r="F4361" s="328"/>
      <c r="G4361" s="328"/>
      <c r="M4361" s="328"/>
    </row>
    <row r="4362" spans="5:13" s="243" customFormat="1">
      <c r="E4362" s="328"/>
      <c r="F4362" s="328"/>
      <c r="G4362" s="328"/>
      <c r="M4362" s="328"/>
    </row>
    <row r="4363" spans="5:13" s="243" customFormat="1">
      <c r="E4363" s="328"/>
      <c r="F4363" s="328"/>
      <c r="G4363" s="328"/>
      <c r="M4363" s="328"/>
    </row>
    <row r="4364" spans="5:13" s="243" customFormat="1">
      <c r="E4364" s="328"/>
      <c r="F4364" s="328"/>
      <c r="G4364" s="328"/>
      <c r="M4364" s="328"/>
    </row>
    <row r="4365" spans="5:13" s="243" customFormat="1">
      <c r="E4365" s="328"/>
      <c r="F4365" s="328"/>
      <c r="G4365" s="328"/>
      <c r="M4365" s="328"/>
    </row>
    <row r="4366" spans="5:13" s="243" customFormat="1">
      <c r="E4366" s="328"/>
      <c r="F4366" s="328"/>
      <c r="G4366" s="328"/>
      <c r="M4366" s="328"/>
    </row>
    <row r="4367" spans="5:13" s="243" customFormat="1">
      <c r="E4367" s="328"/>
      <c r="F4367" s="328"/>
      <c r="G4367" s="328"/>
      <c r="M4367" s="328"/>
    </row>
    <row r="4368" spans="5:13" s="243" customFormat="1">
      <c r="E4368" s="328"/>
      <c r="F4368" s="328"/>
      <c r="G4368" s="328"/>
      <c r="M4368" s="328"/>
    </row>
    <row r="4369" spans="5:13" s="243" customFormat="1">
      <c r="E4369" s="328"/>
      <c r="F4369" s="328"/>
      <c r="G4369" s="328"/>
      <c r="M4369" s="328"/>
    </row>
    <row r="4370" spans="5:13" s="243" customFormat="1">
      <c r="E4370" s="328"/>
      <c r="F4370" s="328"/>
      <c r="G4370" s="328"/>
      <c r="M4370" s="328"/>
    </row>
    <row r="4371" spans="5:13" s="243" customFormat="1">
      <c r="E4371" s="328"/>
      <c r="F4371" s="328"/>
      <c r="G4371" s="328"/>
      <c r="M4371" s="328"/>
    </row>
    <row r="4372" spans="5:13" s="243" customFormat="1">
      <c r="E4372" s="328"/>
      <c r="F4372" s="328"/>
      <c r="G4372" s="328"/>
      <c r="M4372" s="328"/>
    </row>
    <row r="4373" spans="5:13" s="243" customFormat="1">
      <c r="E4373" s="328"/>
      <c r="F4373" s="328"/>
      <c r="G4373" s="328"/>
      <c r="M4373" s="328"/>
    </row>
    <row r="4374" spans="5:13" s="243" customFormat="1">
      <c r="E4374" s="328"/>
      <c r="F4374" s="328"/>
      <c r="G4374" s="328"/>
      <c r="M4374" s="328"/>
    </row>
    <row r="4375" spans="5:13" s="243" customFormat="1">
      <c r="E4375" s="328"/>
      <c r="F4375" s="328"/>
      <c r="G4375" s="328"/>
      <c r="M4375" s="328"/>
    </row>
    <row r="4376" spans="5:13" s="243" customFormat="1">
      <c r="E4376" s="328"/>
      <c r="F4376" s="328"/>
      <c r="G4376" s="328"/>
      <c r="M4376" s="328"/>
    </row>
    <row r="4377" spans="5:13" s="243" customFormat="1">
      <c r="E4377" s="328"/>
      <c r="F4377" s="328"/>
      <c r="G4377" s="328"/>
      <c r="M4377" s="328"/>
    </row>
    <row r="4378" spans="5:13" s="243" customFormat="1">
      <c r="E4378" s="328"/>
      <c r="F4378" s="328"/>
      <c r="G4378" s="328"/>
      <c r="M4378" s="328"/>
    </row>
    <row r="4379" spans="5:13" s="243" customFormat="1">
      <c r="E4379" s="328"/>
      <c r="F4379" s="328"/>
      <c r="G4379" s="328"/>
      <c r="M4379" s="328"/>
    </row>
    <row r="4380" spans="5:13" s="243" customFormat="1">
      <c r="E4380" s="328"/>
      <c r="F4380" s="328"/>
      <c r="G4380" s="328"/>
      <c r="M4380" s="328"/>
    </row>
    <row r="4381" spans="5:13" s="243" customFormat="1">
      <c r="E4381" s="328"/>
      <c r="F4381" s="328"/>
      <c r="G4381" s="328"/>
      <c r="M4381" s="328"/>
    </row>
    <row r="4382" spans="5:13" s="243" customFormat="1">
      <c r="E4382" s="328"/>
      <c r="F4382" s="328"/>
      <c r="G4382" s="328"/>
      <c r="M4382" s="328"/>
    </row>
    <row r="4383" spans="5:13" s="243" customFormat="1">
      <c r="E4383" s="328"/>
      <c r="F4383" s="328"/>
      <c r="G4383" s="328"/>
      <c r="M4383" s="328"/>
    </row>
    <row r="4384" spans="5:13" s="243" customFormat="1">
      <c r="E4384" s="328"/>
      <c r="F4384" s="328"/>
      <c r="G4384" s="328"/>
      <c r="M4384" s="328"/>
    </row>
    <row r="4385" spans="5:13" s="243" customFormat="1">
      <c r="E4385" s="328"/>
      <c r="F4385" s="328"/>
      <c r="G4385" s="328"/>
      <c r="M4385" s="328"/>
    </row>
    <row r="4386" spans="5:13" s="243" customFormat="1">
      <c r="E4386" s="328"/>
      <c r="F4386" s="328"/>
      <c r="G4386" s="328"/>
      <c r="M4386" s="328"/>
    </row>
    <row r="4387" spans="5:13" s="243" customFormat="1">
      <c r="E4387" s="328"/>
      <c r="F4387" s="328"/>
      <c r="G4387" s="328"/>
      <c r="M4387" s="328"/>
    </row>
    <row r="4388" spans="5:13" s="243" customFormat="1">
      <c r="E4388" s="328"/>
      <c r="F4388" s="328"/>
      <c r="G4388" s="328"/>
      <c r="M4388" s="328"/>
    </row>
    <row r="4389" spans="5:13" s="243" customFormat="1">
      <c r="E4389" s="328"/>
      <c r="F4389" s="328"/>
      <c r="G4389" s="328"/>
      <c r="M4389" s="328"/>
    </row>
    <row r="4390" spans="5:13" s="243" customFormat="1">
      <c r="E4390" s="328"/>
      <c r="F4390" s="328"/>
      <c r="G4390" s="328"/>
      <c r="M4390" s="328"/>
    </row>
    <row r="4391" spans="5:13" s="243" customFormat="1">
      <c r="E4391" s="328"/>
      <c r="F4391" s="328"/>
      <c r="G4391" s="328"/>
      <c r="M4391" s="328"/>
    </row>
    <row r="4392" spans="5:13" s="243" customFormat="1">
      <c r="E4392" s="328"/>
      <c r="F4392" s="328"/>
      <c r="G4392" s="328"/>
      <c r="M4392" s="328"/>
    </row>
    <row r="4393" spans="5:13" s="243" customFormat="1">
      <c r="E4393" s="328"/>
      <c r="F4393" s="328"/>
      <c r="G4393" s="328"/>
      <c r="M4393" s="328"/>
    </row>
    <row r="4394" spans="5:13" s="243" customFormat="1">
      <c r="E4394" s="328"/>
      <c r="F4394" s="328"/>
      <c r="G4394" s="328"/>
      <c r="M4394" s="328"/>
    </row>
    <row r="4395" spans="5:13" s="243" customFormat="1">
      <c r="E4395" s="328"/>
      <c r="F4395" s="328"/>
      <c r="G4395" s="328"/>
      <c r="M4395" s="328"/>
    </row>
    <row r="4396" spans="5:13" s="243" customFormat="1">
      <c r="E4396" s="328"/>
      <c r="F4396" s="328"/>
      <c r="G4396" s="328"/>
      <c r="M4396" s="328"/>
    </row>
    <row r="4397" spans="5:13" s="243" customFormat="1">
      <c r="E4397" s="328"/>
      <c r="F4397" s="328"/>
      <c r="G4397" s="328"/>
      <c r="M4397" s="328"/>
    </row>
    <row r="4398" spans="5:13" s="243" customFormat="1">
      <c r="E4398" s="328"/>
      <c r="F4398" s="328"/>
      <c r="G4398" s="328"/>
      <c r="M4398" s="328"/>
    </row>
    <row r="4399" spans="5:13" s="243" customFormat="1">
      <c r="E4399" s="328"/>
      <c r="F4399" s="328"/>
      <c r="G4399" s="328"/>
      <c r="M4399" s="328"/>
    </row>
    <row r="4400" spans="5:13" s="243" customFormat="1">
      <c r="E4400" s="328"/>
      <c r="F4400" s="328"/>
      <c r="G4400" s="328"/>
      <c r="M4400" s="328"/>
    </row>
    <row r="4401" spans="5:13" s="243" customFormat="1">
      <c r="E4401" s="328"/>
      <c r="F4401" s="328"/>
      <c r="G4401" s="328"/>
      <c r="M4401" s="328"/>
    </row>
    <row r="4402" spans="5:13" s="243" customFormat="1">
      <c r="E4402" s="328"/>
      <c r="F4402" s="328"/>
      <c r="G4402" s="328"/>
      <c r="M4402" s="328"/>
    </row>
    <row r="4403" spans="5:13" s="243" customFormat="1">
      <c r="E4403" s="328"/>
      <c r="F4403" s="328"/>
      <c r="G4403" s="328"/>
      <c r="M4403" s="328"/>
    </row>
    <row r="4404" spans="5:13" s="243" customFormat="1">
      <c r="E4404" s="328"/>
      <c r="F4404" s="328"/>
      <c r="G4404" s="328"/>
      <c r="M4404" s="328"/>
    </row>
    <row r="4405" spans="5:13" s="243" customFormat="1">
      <c r="E4405" s="328"/>
      <c r="F4405" s="328"/>
      <c r="G4405" s="328"/>
      <c r="M4405" s="328"/>
    </row>
    <row r="4406" spans="5:13" s="243" customFormat="1">
      <c r="E4406" s="328"/>
      <c r="F4406" s="328"/>
      <c r="G4406" s="328"/>
      <c r="M4406" s="328"/>
    </row>
    <row r="4407" spans="5:13" s="243" customFormat="1">
      <c r="E4407" s="328"/>
      <c r="F4407" s="328"/>
      <c r="G4407" s="328"/>
      <c r="M4407" s="328"/>
    </row>
    <row r="4408" spans="5:13" s="243" customFormat="1">
      <c r="E4408" s="328"/>
      <c r="F4408" s="328"/>
      <c r="G4408" s="328"/>
      <c r="M4408" s="328"/>
    </row>
    <row r="4409" spans="5:13" s="243" customFormat="1">
      <c r="E4409" s="328"/>
      <c r="F4409" s="328"/>
      <c r="G4409" s="328"/>
      <c r="M4409" s="328"/>
    </row>
    <row r="4410" spans="5:13" s="243" customFormat="1">
      <c r="E4410" s="328"/>
      <c r="F4410" s="328"/>
      <c r="G4410" s="328"/>
      <c r="M4410" s="328"/>
    </row>
    <row r="4411" spans="5:13" s="243" customFormat="1">
      <c r="E4411" s="328"/>
      <c r="F4411" s="328"/>
      <c r="G4411" s="328"/>
      <c r="M4411" s="328"/>
    </row>
    <row r="4412" spans="5:13" s="243" customFormat="1">
      <c r="E4412" s="328"/>
      <c r="F4412" s="328"/>
      <c r="G4412" s="328"/>
      <c r="M4412" s="328"/>
    </row>
    <row r="4413" spans="5:13" s="243" customFormat="1">
      <c r="E4413" s="328"/>
      <c r="F4413" s="328"/>
      <c r="G4413" s="328"/>
      <c r="M4413" s="328"/>
    </row>
    <row r="4414" spans="5:13" s="243" customFormat="1">
      <c r="E4414" s="328"/>
      <c r="F4414" s="328"/>
      <c r="G4414" s="328"/>
      <c r="M4414" s="328"/>
    </row>
    <row r="4415" spans="5:13" s="243" customFormat="1">
      <c r="E4415" s="328"/>
      <c r="F4415" s="328"/>
      <c r="G4415" s="328"/>
      <c r="M4415" s="328"/>
    </row>
    <row r="4416" spans="5:13" s="243" customFormat="1">
      <c r="E4416" s="328"/>
      <c r="F4416" s="328"/>
      <c r="G4416" s="328"/>
      <c r="M4416" s="328"/>
    </row>
    <row r="4417" spans="5:13" s="243" customFormat="1">
      <c r="E4417" s="328"/>
      <c r="F4417" s="328"/>
      <c r="G4417" s="328"/>
      <c r="M4417" s="328"/>
    </row>
    <row r="4418" spans="5:13" s="243" customFormat="1">
      <c r="E4418" s="328"/>
      <c r="F4418" s="328"/>
      <c r="G4418" s="328"/>
      <c r="M4418" s="328"/>
    </row>
    <row r="4419" spans="5:13" s="243" customFormat="1">
      <c r="E4419" s="328"/>
      <c r="F4419" s="328"/>
      <c r="G4419" s="328"/>
      <c r="M4419" s="328"/>
    </row>
    <row r="4420" spans="5:13" s="243" customFormat="1">
      <c r="E4420" s="328"/>
      <c r="F4420" s="328"/>
      <c r="G4420" s="328"/>
      <c r="M4420" s="328"/>
    </row>
    <row r="4421" spans="5:13" s="243" customFormat="1">
      <c r="E4421" s="328"/>
      <c r="F4421" s="328"/>
      <c r="G4421" s="328"/>
      <c r="M4421" s="328"/>
    </row>
    <row r="4422" spans="5:13" s="243" customFormat="1">
      <c r="E4422" s="328"/>
      <c r="F4422" s="328"/>
      <c r="G4422" s="328"/>
      <c r="M4422" s="328"/>
    </row>
    <row r="4423" spans="5:13" s="243" customFormat="1">
      <c r="E4423" s="328"/>
      <c r="F4423" s="328"/>
      <c r="G4423" s="328"/>
      <c r="M4423" s="328"/>
    </row>
    <row r="4424" spans="5:13" s="243" customFormat="1">
      <c r="E4424" s="328"/>
      <c r="F4424" s="328"/>
      <c r="G4424" s="328"/>
      <c r="M4424" s="328"/>
    </row>
    <row r="4425" spans="5:13" s="243" customFormat="1">
      <c r="E4425" s="328"/>
      <c r="F4425" s="328"/>
      <c r="G4425" s="328"/>
      <c r="M4425" s="328"/>
    </row>
    <row r="4426" spans="5:13" s="243" customFormat="1">
      <c r="E4426" s="328"/>
      <c r="F4426" s="328"/>
      <c r="G4426" s="328"/>
      <c r="M4426" s="328"/>
    </row>
    <row r="4427" spans="5:13" s="243" customFormat="1">
      <c r="E4427" s="328"/>
      <c r="F4427" s="328"/>
      <c r="G4427" s="328"/>
      <c r="M4427" s="328"/>
    </row>
    <row r="4428" spans="5:13" s="243" customFormat="1">
      <c r="E4428" s="328"/>
      <c r="F4428" s="328"/>
      <c r="G4428" s="328"/>
      <c r="M4428" s="328"/>
    </row>
    <row r="4429" spans="5:13" s="243" customFormat="1">
      <c r="E4429" s="328"/>
      <c r="F4429" s="328"/>
      <c r="G4429" s="328"/>
      <c r="M4429" s="328"/>
    </row>
    <row r="4430" spans="5:13" s="243" customFormat="1">
      <c r="E4430" s="328"/>
      <c r="F4430" s="328"/>
      <c r="G4430" s="328"/>
      <c r="M4430" s="328"/>
    </row>
    <row r="4431" spans="5:13" s="243" customFormat="1">
      <c r="E4431" s="328"/>
      <c r="F4431" s="328"/>
      <c r="G4431" s="328"/>
      <c r="M4431" s="328"/>
    </row>
    <row r="4432" spans="5:13" s="243" customFormat="1">
      <c r="E4432" s="328"/>
      <c r="F4432" s="328"/>
      <c r="G4432" s="328"/>
      <c r="M4432" s="328"/>
    </row>
    <row r="4433" spans="5:13" s="243" customFormat="1">
      <c r="E4433" s="328"/>
      <c r="F4433" s="328"/>
      <c r="G4433" s="328"/>
      <c r="M4433" s="328"/>
    </row>
    <row r="4434" spans="5:13" s="243" customFormat="1">
      <c r="E4434" s="328"/>
      <c r="F4434" s="328"/>
      <c r="G4434" s="328"/>
      <c r="M4434" s="328"/>
    </row>
    <row r="4435" spans="5:13" s="243" customFormat="1">
      <c r="E4435" s="328"/>
      <c r="F4435" s="328"/>
      <c r="G4435" s="328"/>
      <c r="M4435" s="328"/>
    </row>
    <row r="4436" spans="5:13" s="243" customFormat="1">
      <c r="E4436" s="328"/>
      <c r="F4436" s="328"/>
      <c r="G4436" s="328"/>
      <c r="M4436" s="328"/>
    </row>
    <row r="4437" spans="5:13" s="243" customFormat="1">
      <c r="E4437" s="328"/>
      <c r="F4437" s="328"/>
      <c r="G4437" s="328"/>
      <c r="M4437" s="328"/>
    </row>
    <row r="4438" spans="5:13" s="243" customFormat="1">
      <c r="E4438" s="328"/>
      <c r="F4438" s="328"/>
      <c r="G4438" s="328"/>
      <c r="M4438" s="328"/>
    </row>
    <row r="4439" spans="5:13" s="243" customFormat="1">
      <c r="E4439" s="328"/>
      <c r="F4439" s="328"/>
      <c r="G4439" s="328"/>
      <c r="M4439" s="328"/>
    </row>
    <row r="4440" spans="5:13" s="243" customFormat="1">
      <c r="E4440" s="328"/>
      <c r="F4440" s="328"/>
      <c r="G4440" s="328"/>
      <c r="M4440" s="328"/>
    </row>
    <row r="4441" spans="5:13" s="243" customFormat="1">
      <c r="E4441" s="328"/>
      <c r="F4441" s="328"/>
      <c r="G4441" s="328"/>
      <c r="M4441" s="328"/>
    </row>
    <row r="4442" spans="5:13" s="243" customFormat="1">
      <c r="E4442" s="328"/>
      <c r="F4442" s="328"/>
      <c r="G4442" s="328"/>
      <c r="M4442" s="328"/>
    </row>
    <row r="4443" spans="5:13" s="243" customFormat="1">
      <c r="E4443" s="328"/>
      <c r="F4443" s="328"/>
      <c r="G4443" s="328"/>
      <c r="M4443" s="328"/>
    </row>
    <row r="4444" spans="5:13" s="243" customFormat="1">
      <c r="E4444" s="328"/>
      <c r="F4444" s="328"/>
      <c r="G4444" s="328"/>
      <c r="M4444" s="328"/>
    </row>
    <row r="4445" spans="5:13" s="243" customFormat="1">
      <c r="E4445" s="328"/>
      <c r="F4445" s="328"/>
      <c r="G4445" s="328"/>
      <c r="M4445" s="328"/>
    </row>
    <row r="4446" spans="5:13" s="243" customFormat="1">
      <c r="E4446" s="328"/>
      <c r="F4446" s="328"/>
      <c r="G4446" s="328"/>
      <c r="M4446" s="328"/>
    </row>
    <row r="4447" spans="5:13" s="243" customFormat="1">
      <c r="E4447" s="328"/>
      <c r="F4447" s="328"/>
      <c r="G4447" s="328"/>
      <c r="M4447" s="328"/>
    </row>
    <row r="4448" spans="5:13" s="243" customFormat="1">
      <c r="E4448" s="328"/>
      <c r="F4448" s="328"/>
      <c r="G4448" s="328"/>
      <c r="M4448" s="328"/>
    </row>
    <row r="4449" spans="5:13" s="243" customFormat="1">
      <c r="E4449" s="328"/>
      <c r="F4449" s="328"/>
      <c r="G4449" s="328"/>
      <c r="M4449" s="328"/>
    </row>
    <row r="4450" spans="5:13" s="243" customFormat="1">
      <c r="E4450" s="328"/>
      <c r="F4450" s="328"/>
      <c r="G4450" s="328"/>
      <c r="M4450" s="328"/>
    </row>
    <row r="4451" spans="5:13" s="243" customFormat="1">
      <c r="E4451" s="328"/>
      <c r="F4451" s="328"/>
      <c r="G4451" s="328"/>
      <c r="M4451" s="328"/>
    </row>
    <row r="4452" spans="5:13" s="243" customFormat="1">
      <c r="E4452" s="328"/>
      <c r="F4452" s="328"/>
      <c r="G4452" s="328"/>
      <c r="M4452" s="328"/>
    </row>
    <row r="4453" spans="5:13" s="243" customFormat="1">
      <c r="E4453" s="328"/>
      <c r="F4453" s="328"/>
      <c r="G4453" s="328"/>
      <c r="M4453" s="328"/>
    </row>
    <row r="4454" spans="5:13" s="243" customFormat="1">
      <c r="E4454" s="328"/>
      <c r="F4454" s="328"/>
      <c r="G4454" s="328"/>
      <c r="M4454" s="328"/>
    </row>
    <row r="4455" spans="5:13" s="243" customFormat="1">
      <c r="E4455" s="328"/>
      <c r="F4455" s="328"/>
      <c r="G4455" s="328"/>
      <c r="M4455" s="328"/>
    </row>
    <row r="4456" spans="5:13" s="243" customFormat="1">
      <c r="E4456" s="328"/>
      <c r="F4456" s="328"/>
      <c r="G4456" s="328"/>
      <c r="M4456" s="328"/>
    </row>
    <row r="4457" spans="5:13" s="243" customFormat="1">
      <c r="E4457" s="328"/>
      <c r="F4457" s="328"/>
      <c r="G4457" s="328"/>
      <c r="M4457" s="328"/>
    </row>
    <row r="4458" spans="5:13" s="243" customFormat="1">
      <c r="E4458" s="328"/>
      <c r="F4458" s="328"/>
      <c r="G4458" s="328"/>
      <c r="M4458" s="328"/>
    </row>
    <row r="4459" spans="5:13" s="243" customFormat="1">
      <c r="E4459" s="328"/>
      <c r="F4459" s="328"/>
      <c r="G4459" s="328"/>
      <c r="M4459" s="328"/>
    </row>
    <row r="4460" spans="5:13" s="243" customFormat="1">
      <c r="E4460" s="328"/>
      <c r="F4460" s="328"/>
      <c r="G4460" s="328"/>
      <c r="M4460" s="328"/>
    </row>
    <row r="4461" spans="5:13" s="243" customFormat="1">
      <c r="E4461" s="328"/>
      <c r="F4461" s="328"/>
      <c r="G4461" s="328"/>
      <c r="M4461" s="328"/>
    </row>
    <row r="4462" spans="5:13" s="243" customFormat="1">
      <c r="E4462" s="328"/>
      <c r="F4462" s="328"/>
      <c r="G4462" s="328"/>
      <c r="M4462" s="328"/>
    </row>
    <row r="4463" spans="5:13" s="243" customFormat="1">
      <c r="E4463" s="328"/>
      <c r="F4463" s="328"/>
      <c r="G4463" s="328"/>
      <c r="M4463" s="328"/>
    </row>
    <row r="4464" spans="5:13" s="243" customFormat="1">
      <c r="E4464" s="328"/>
      <c r="F4464" s="328"/>
      <c r="G4464" s="328"/>
      <c r="M4464" s="328"/>
    </row>
    <row r="4465" spans="5:13" s="243" customFormat="1">
      <c r="E4465" s="328"/>
      <c r="F4465" s="328"/>
      <c r="G4465" s="328"/>
      <c r="M4465" s="328"/>
    </row>
    <row r="4466" spans="5:13" s="243" customFormat="1">
      <c r="E4466" s="328"/>
      <c r="F4466" s="328"/>
      <c r="G4466" s="328"/>
      <c r="M4466" s="328"/>
    </row>
    <row r="4467" spans="5:13" s="243" customFormat="1">
      <c r="E4467" s="328"/>
      <c r="F4467" s="328"/>
      <c r="G4467" s="328"/>
      <c r="M4467" s="328"/>
    </row>
    <row r="4468" spans="5:13" s="243" customFormat="1">
      <c r="E4468" s="328"/>
      <c r="F4468" s="328"/>
      <c r="G4468" s="328"/>
      <c r="M4468" s="328"/>
    </row>
    <row r="4469" spans="5:13" s="243" customFormat="1">
      <c r="E4469" s="328"/>
      <c r="F4469" s="328"/>
      <c r="G4469" s="328"/>
      <c r="M4469" s="328"/>
    </row>
    <row r="4470" spans="5:13" s="243" customFormat="1">
      <c r="E4470" s="328"/>
      <c r="F4470" s="328"/>
      <c r="G4470" s="328"/>
      <c r="M4470" s="328"/>
    </row>
    <row r="4471" spans="5:13" s="243" customFormat="1">
      <c r="E4471" s="328"/>
      <c r="F4471" s="328"/>
      <c r="G4471" s="328"/>
      <c r="M4471" s="328"/>
    </row>
    <row r="4472" spans="5:13" s="243" customFormat="1">
      <c r="E4472" s="328"/>
      <c r="F4472" s="328"/>
      <c r="G4472" s="328"/>
      <c r="M4472" s="328"/>
    </row>
    <row r="4473" spans="5:13" s="243" customFormat="1">
      <c r="E4473" s="328"/>
      <c r="F4473" s="328"/>
      <c r="G4473" s="328"/>
      <c r="M4473" s="328"/>
    </row>
    <row r="4474" spans="5:13" s="243" customFormat="1">
      <c r="E4474" s="328"/>
      <c r="F4474" s="328"/>
      <c r="G4474" s="328"/>
      <c r="M4474" s="328"/>
    </row>
    <row r="4475" spans="5:13" s="243" customFormat="1">
      <c r="E4475" s="328"/>
      <c r="F4475" s="328"/>
      <c r="G4475" s="328"/>
      <c r="M4475" s="328"/>
    </row>
    <row r="4476" spans="5:13" s="243" customFormat="1">
      <c r="E4476" s="328"/>
      <c r="F4476" s="328"/>
      <c r="G4476" s="328"/>
      <c r="M4476" s="328"/>
    </row>
    <row r="4477" spans="5:13" s="243" customFormat="1">
      <c r="E4477" s="328"/>
      <c r="F4477" s="328"/>
      <c r="G4477" s="328"/>
      <c r="M4477" s="328"/>
    </row>
    <row r="4478" spans="5:13" s="243" customFormat="1">
      <c r="E4478" s="328"/>
      <c r="F4478" s="328"/>
      <c r="G4478" s="328"/>
      <c r="M4478" s="328"/>
    </row>
    <row r="4479" spans="5:13" s="243" customFormat="1">
      <c r="E4479" s="328"/>
      <c r="F4479" s="328"/>
      <c r="G4479" s="328"/>
      <c r="M4479" s="328"/>
    </row>
    <row r="4480" spans="5:13" s="243" customFormat="1">
      <c r="E4480" s="328"/>
      <c r="F4480" s="328"/>
      <c r="G4480" s="328"/>
      <c r="M4480" s="328"/>
    </row>
    <row r="4481" spans="5:13" s="243" customFormat="1">
      <c r="E4481" s="328"/>
      <c r="F4481" s="328"/>
      <c r="G4481" s="328"/>
      <c r="M4481" s="328"/>
    </row>
    <row r="4482" spans="5:13" s="243" customFormat="1">
      <c r="E4482" s="328"/>
      <c r="F4482" s="328"/>
      <c r="G4482" s="328"/>
      <c r="M4482" s="328"/>
    </row>
    <row r="4483" spans="5:13" s="243" customFormat="1">
      <c r="E4483" s="328"/>
      <c r="F4483" s="328"/>
      <c r="G4483" s="328"/>
      <c r="M4483" s="328"/>
    </row>
    <row r="4484" spans="5:13" s="243" customFormat="1">
      <c r="E4484" s="328"/>
      <c r="F4484" s="328"/>
      <c r="G4484" s="328"/>
      <c r="M4484" s="328"/>
    </row>
    <row r="4485" spans="5:13" s="243" customFormat="1">
      <c r="E4485" s="328"/>
      <c r="F4485" s="328"/>
      <c r="G4485" s="328"/>
      <c r="M4485" s="328"/>
    </row>
    <row r="4486" spans="5:13" s="243" customFormat="1">
      <c r="E4486" s="328"/>
      <c r="F4486" s="328"/>
      <c r="G4486" s="328"/>
      <c r="M4486" s="328"/>
    </row>
    <row r="4487" spans="5:13" s="243" customFormat="1">
      <c r="E4487" s="328"/>
      <c r="F4487" s="328"/>
      <c r="G4487" s="328"/>
      <c r="M4487" s="328"/>
    </row>
    <row r="4488" spans="5:13" s="243" customFormat="1">
      <c r="E4488" s="328"/>
      <c r="F4488" s="328"/>
      <c r="G4488" s="328"/>
      <c r="M4488" s="328"/>
    </row>
    <row r="4489" spans="5:13" s="243" customFormat="1">
      <c r="E4489" s="328"/>
      <c r="F4489" s="328"/>
      <c r="G4489" s="328"/>
      <c r="M4489" s="328"/>
    </row>
    <row r="4490" spans="5:13" s="243" customFormat="1">
      <c r="E4490" s="328"/>
      <c r="F4490" s="328"/>
      <c r="G4490" s="328"/>
      <c r="M4490" s="328"/>
    </row>
    <row r="4491" spans="5:13" s="243" customFormat="1">
      <c r="E4491" s="328"/>
      <c r="F4491" s="328"/>
      <c r="G4491" s="328"/>
      <c r="M4491" s="328"/>
    </row>
    <row r="4492" spans="5:13" s="243" customFormat="1">
      <c r="E4492" s="328"/>
      <c r="F4492" s="328"/>
      <c r="G4492" s="328"/>
      <c r="M4492" s="328"/>
    </row>
    <row r="4493" spans="5:13" s="243" customFormat="1">
      <c r="E4493" s="328"/>
      <c r="F4493" s="328"/>
      <c r="G4493" s="328"/>
      <c r="M4493" s="328"/>
    </row>
    <row r="4494" spans="5:13" s="243" customFormat="1">
      <c r="E4494" s="328"/>
      <c r="F4494" s="328"/>
      <c r="G4494" s="328"/>
      <c r="M4494" s="328"/>
    </row>
    <row r="4495" spans="5:13" s="243" customFormat="1">
      <c r="E4495" s="328"/>
      <c r="F4495" s="328"/>
      <c r="G4495" s="328"/>
      <c r="M4495" s="328"/>
    </row>
    <row r="4496" spans="5:13" s="243" customFormat="1">
      <c r="E4496" s="328"/>
      <c r="F4496" s="328"/>
      <c r="G4496" s="328"/>
      <c r="M4496" s="328"/>
    </row>
    <row r="4497" spans="5:13" s="243" customFormat="1">
      <c r="E4497" s="328"/>
      <c r="F4497" s="328"/>
      <c r="G4497" s="328"/>
      <c r="M4497" s="328"/>
    </row>
    <row r="4498" spans="5:13" s="243" customFormat="1">
      <c r="E4498" s="328"/>
      <c r="F4498" s="328"/>
      <c r="G4498" s="328"/>
      <c r="M4498" s="328"/>
    </row>
    <row r="4499" spans="5:13" s="243" customFormat="1">
      <c r="E4499" s="328"/>
      <c r="F4499" s="328"/>
      <c r="G4499" s="328"/>
      <c r="M4499" s="328"/>
    </row>
    <row r="4500" spans="5:13" s="243" customFormat="1">
      <c r="E4500" s="328"/>
      <c r="F4500" s="328"/>
      <c r="G4500" s="328"/>
      <c r="M4500" s="328"/>
    </row>
    <row r="4501" spans="5:13" s="243" customFormat="1">
      <c r="E4501" s="328"/>
      <c r="F4501" s="328"/>
      <c r="G4501" s="328"/>
      <c r="M4501" s="328"/>
    </row>
    <row r="4502" spans="5:13" s="243" customFormat="1">
      <c r="E4502" s="328"/>
      <c r="F4502" s="328"/>
      <c r="G4502" s="328"/>
      <c r="M4502" s="328"/>
    </row>
    <row r="4503" spans="5:13" s="243" customFormat="1">
      <c r="E4503" s="328"/>
      <c r="F4503" s="328"/>
      <c r="G4503" s="328"/>
      <c r="M4503" s="328"/>
    </row>
    <row r="4504" spans="5:13" s="243" customFormat="1">
      <c r="E4504" s="328"/>
      <c r="F4504" s="328"/>
      <c r="G4504" s="328"/>
      <c r="M4504" s="328"/>
    </row>
    <row r="4505" spans="5:13" s="243" customFormat="1">
      <c r="E4505" s="328"/>
      <c r="F4505" s="328"/>
      <c r="G4505" s="328"/>
      <c r="M4505" s="328"/>
    </row>
    <row r="4506" spans="5:13" s="243" customFormat="1">
      <c r="E4506" s="328"/>
      <c r="F4506" s="328"/>
      <c r="G4506" s="328"/>
      <c r="M4506" s="328"/>
    </row>
    <row r="4507" spans="5:13" s="243" customFormat="1">
      <c r="E4507" s="328"/>
      <c r="F4507" s="328"/>
      <c r="G4507" s="328"/>
      <c r="M4507" s="328"/>
    </row>
    <row r="4508" spans="5:13" s="243" customFormat="1">
      <c r="E4508" s="328"/>
      <c r="F4508" s="328"/>
      <c r="G4508" s="328"/>
      <c r="M4508" s="328"/>
    </row>
    <row r="4509" spans="5:13" s="243" customFormat="1">
      <c r="E4509" s="328"/>
      <c r="F4509" s="328"/>
      <c r="G4509" s="328"/>
      <c r="M4509" s="328"/>
    </row>
    <row r="4510" spans="5:13" s="243" customFormat="1">
      <c r="E4510" s="328"/>
      <c r="F4510" s="328"/>
      <c r="G4510" s="328"/>
      <c r="M4510" s="328"/>
    </row>
    <row r="4511" spans="5:13" s="243" customFormat="1">
      <c r="E4511" s="328"/>
      <c r="F4511" s="328"/>
      <c r="G4511" s="328"/>
      <c r="M4511" s="328"/>
    </row>
    <row r="4512" spans="5:13" s="243" customFormat="1">
      <c r="E4512" s="328"/>
      <c r="F4512" s="328"/>
      <c r="G4512" s="328"/>
      <c r="M4512" s="328"/>
    </row>
    <row r="4513" spans="5:13" s="243" customFormat="1">
      <c r="E4513" s="328"/>
      <c r="F4513" s="328"/>
      <c r="G4513" s="328"/>
      <c r="M4513" s="328"/>
    </row>
    <row r="4514" spans="5:13" s="243" customFormat="1">
      <c r="E4514" s="328"/>
      <c r="F4514" s="328"/>
      <c r="G4514" s="328"/>
      <c r="M4514" s="328"/>
    </row>
    <row r="4515" spans="5:13" s="243" customFormat="1">
      <c r="E4515" s="328"/>
      <c r="F4515" s="328"/>
      <c r="G4515" s="328"/>
      <c r="M4515" s="328"/>
    </row>
    <row r="4516" spans="5:13" s="243" customFormat="1">
      <c r="E4516" s="328"/>
      <c r="F4516" s="328"/>
      <c r="G4516" s="328"/>
      <c r="M4516" s="328"/>
    </row>
    <row r="4517" spans="5:13" s="243" customFormat="1">
      <c r="E4517" s="328"/>
      <c r="F4517" s="328"/>
      <c r="G4517" s="328"/>
      <c r="M4517" s="328"/>
    </row>
    <row r="4518" spans="5:13" s="243" customFormat="1">
      <c r="E4518" s="328"/>
      <c r="F4518" s="328"/>
      <c r="G4518" s="328"/>
      <c r="M4518" s="328"/>
    </row>
    <row r="4519" spans="5:13" s="243" customFormat="1">
      <c r="E4519" s="328"/>
      <c r="F4519" s="328"/>
      <c r="G4519" s="328"/>
      <c r="M4519" s="328"/>
    </row>
    <row r="4520" spans="5:13" s="243" customFormat="1">
      <c r="E4520" s="328"/>
      <c r="F4520" s="328"/>
      <c r="G4520" s="328"/>
      <c r="M4520" s="328"/>
    </row>
    <row r="4521" spans="5:13" s="243" customFormat="1">
      <c r="E4521" s="328"/>
      <c r="F4521" s="328"/>
      <c r="G4521" s="328"/>
      <c r="M4521" s="328"/>
    </row>
    <row r="4522" spans="5:13" s="243" customFormat="1">
      <c r="E4522" s="328"/>
      <c r="F4522" s="328"/>
      <c r="G4522" s="328"/>
      <c r="M4522" s="328"/>
    </row>
    <row r="4523" spans="5:13" s="243" customFormat="1">
      <c r="E4523" s="328"/>
      <c r="F4523" s="328"/>
      <c r="G4523" s="328"/>
      <c r="M4523" s="328"/>
    </row>
    <row r="4524" spans="5:13" s="243" customFormat="1">
      <c r="E4524" s="328"/>
      <c r="F4524" s="328"/>
      <c r="G4524" s="328"/>
      <c r="M4524" s="328"/>
    </row>
    <row r="4525" spans="5:13" s="243" customFormat="1">
      <c r="E4525" s="328"/>
      <c r="F4525" s="328"/>
      <c r="G4525" s="328"/>
      <c r="M4525" s="328"/>
    </row>
    <row r="4526" spans="5:13" s="243" customFormat="1">
      <c r="E4526" s="328"/>
      <c r="F4526" s="328"/>
      <c r="G4526" s="328"/>
      <c r="M4526" s="328"/>
    </row>
    <row r="4527" spans="5:13" s="243" customFormat="1">
      <c r="E4527" s="328"/>
      <c r="F4527" s="328"/>
      <c r="G4527" s="328"/>
      <c r="M4527" s="328"/>
    </row>
    <row r="4528" spans="5:13" s="243" customFormat="1">
      <c r="E4528" s="328"/>
      <c r="F4528" s="328"/>
      <c r="G4528" s="328"/>
      <c r="M4528" s="328"/>
    </row>
    <row r="4529" spans="5:13" s="243" customFormat="1">
      <c r="E4529" s="328"/>
      <c r="F4529" s="328"/>
      <c r="G4529" s="328"/>
      <c r="M4529" s="328"/>
    </row>
    <row r="4530" spans="5:13" s="243" customFormat="1">
      <c r="E4530" s="328"/>
      <c r="F4530" s="328"/>
      <c r="G4530" s="328"/>
      <c r="M4530" s="328"/>
    </row>
    <row r="4531" spans="5:13" s="243" customFormat="1">
      <c r="E4531" s="328"/>
      <c r="F4531" s="328"/>
      <c r="G4531" s="328"/>
      <c r="M4531" s="328"/>
    </row>
    <row r="4532" spans="5:13" s="243" customFormat="1">
      <c r="E4532" s="328"/>
      <c r="F4532" s="328"/>
      <c r="G4532" s="328"/>
      <c r="M4532" s="328"/>
    </row>
    <row r="4533" spans="5:13" s="243" customFormat="1">
      <c r="E4533" s="328"/>
      <c r="F4533" s="328"/>
      <c r="G4533" s="328"/>
      <c r="M4533" s="328"/>
    </row>
    <row r="4534" spans="5:13" s="243" customFormat="1">
      <c r="E4534" s="328"/>
      <c r="F4534" s="328"/>
      <c r="G4534" s="328"/>
      <c r="M4534" s="328"/>
    </row>
    <row r="4535" spans="5:13" s="243" customFormat="1">
      <c r="E4535" s="328"/>
      <c r="F4535" s="328"/>
      <c r="G4535" s="328"/>
      <c r="M4535" s="328"/>
    </row>
    <row r="4536" spans="5:13" s="243" customFormat="1">
      <c r="E4536" s="328"/>
      <c r="F4536" s="328"/>
      <c r="G4536" s="328"/>
      <c r="M4536" s="328"/>
    </row>
    <row r="4537" spans="5:13" s="243" customFormat="1">
      <c r="E4537" s="328"/>
      <c r="F4537" s="328"/>
      <c r="G4537" s="328"/>
      <c r="M4537" s="328"/>
    </row>
    <row r="4538" spans="5:13" s="243" customFormat="1">
      <c r="E4538" s="328"/>
      <c r="F4538" s="328"/>
      <c r="G4538" s="328"/>
      <c r="M4538" s="328"/>
    </row>
    <row r="4539" spans="5:13" s="243" customFormat="1">
      <c r="E4539" s="328"/>
      <c r="F4539" s="328"/>
      <c r="G4539" s="328"/>
      <c r="M4539" s="328"/>
    </row>
    <row r="4540" spans="5:13" s="243" customFormat="1">
      <c r="E4540" s="328"/>
      <c r="F4540" s="328"/>
      <c r="G4540" s="328"/>
      <c r="M4540" s="328"/>
    </row>
    <row r="4541" spans="5:13" s="243" customFormat="1">
      <c r="E4541" s="328"/>
      <c r="F4541" s="328"/>
      <c r="G4541" s="328"/>
      <c r="M4541" s="328"/>
    </row>
    <row r="4542" spans="5:13" s="243" customFormat="1">
      <c r="E4542" s="328"/>
      <c r="F4542" s="328"/>
      <c r="G4542" s="328"/>
      <c r="M4542" s="328"/>
    </row>
    <row r="4543" spans="5:13" s="243" customFormat="1">
      <c r="E4543" s="328"/>
      <c r="F4543" s="328"/>
      <c r="G4543" s="328"/>
      <c r="M4543" s="328"/>
    </row>
    <row r="4544" spans="5:13" s="243" customFormat="1">
      <c r="E4544" s="328"/>
      <c r="F4544" s="328"/>
      <c r="G4544" s="328"/>
      <c r="M4544" s="328"/>
    </row>
    <row r="4545" spans="5:13" s="243" customFormat="1">
      <c r="E4545" s="328"/>
      <c r="F4545" s="328"/>
      <c r="G4545" s="328"/>
      <c r="M4545" s="328"/>
    </row>
    <row r="4546" spans="5:13" s="243" customFormat="1">
      <c r="E4546" s="328"/>
      <c r="F4546" s="328"/>
      <c r="G4546" s="328"/>
      <c r="M4546" s="328"/>
    </row>
    <row r="4547" spans="5:13" s="243" customFormat="1">
      <c r="E4547" s="328"/>
      <c r="F4547" s="328"/>
      <c r="G4547" s="328"/>
      <c r="M4547" s="328"/>
    </row>
    <row r="4548" spans="5:13" s="243" customFormat="1">
      <c r="E4548" s="328"/>
      <c r="F4548" s="328"/>
      <c r="G4548" s="328"/>
      <c r="M4548" s="328"/>
    </row>
    <row r="4549" spans="5:13" s="243" customFormat="1">
      <c r="E4549" s="328"/>
      <c r="F4549" s="328"/>
      <c r="G4549" s="328"/>
      <c r="M4549" s="328"/>
    </row>
    <row r="4550" spans="5:13" s="243" customFormat="1">
      <c r="E4550" s="328"/>
      <c r="F4550" s="328"/>
      <c r="G4550" s="328"/>
      <c r="M4550" s="328"/>
    </row>
    <row r="4551" spans="5:13" s="243" customFormat="1">
      <c r="E4551" s="328"/>
      <c r="F4551" s="328"/>
      <c r="G4551" s="328"/>
      <c r="M4551" s="328"/>
    </row>
    <row r="4552" spans="5:13" s="243" customFormat="1">
      <c r="E4552" s="328"/>
      <c r="F4552" s="328"/>
      <c r="G4552" s="328"/>
      <c r="M4552" s="328"/>
    </row>
    <row r="4553" spans="5:13" s="243" customFormat="1">
      <c r="E4553" s="328"/>
      <c r="F4553" s="328"/>
      <c r="G4553" s="328"/>
      <c r="M4553" s="328"/>
    </row>
    <row r="4554" spans="5:13" s="243" customFormat="1">
      <c r="E4554" s="328"/>
      <c r="F4554" s="328"/>
      <c r="G4554" s="328"/>
      <c r="M4554" s="328"/>
    </row>
    <row r="4555" spans="5:13" s="243" customFormat="1">
      <c r="E4555" s="328"/>
      <c r="F4555" s="328"/>
      <c r="G4555" s="328"/>
      <c r="M4555" s="328"/>
    </row>
    <row r="4556" spans="5:13" s="243" customFormat="1">
      <c r="E4556" s="328"/>
      <c r="F4556" s="328"/>
      <c r="G4556" s="328"/>
      <c r="M4556" s="328"/>
    </row>
    <row r="4557" spans="5:13" s="243" customFormat="1">
      <c r="E4557" s="328"/>
      <c r="F4557" s="328"/>
      <c r="G4557" s="328"/>
      <c r="M4557" s="328"/>
    </row>
    <row r="4558" spans="5:13" s="243" customFormat="1">
      <c r="E4558" s="328"/>
      <c r="F4558" s="328"/>
      <c r="G4558" s="328"/>
      <c r="M4558" s="328"/>
    </row>
    <row r="4559" spans="5:13" s="243" customFormat="1">
      <c r="E4559" s="328"/>
      <c r="F4559" s="328"/>
      <c r="G4559" s="328"/>
      <c r="M4559" s="328"/>
    </row>
    <row r="4560" spans="5:13" s="243" customFormat="1">
      <c r="E4560" s="328"/>
      <c r="F4560" s="328"/>
      <c r="G4560" s="328"/>
      <c r="M4560" s="328"/>
    </row>
    <row r="4561" spans="5:13" s="243" customFormat="1">
      <c r="E4561" s="328"/>
      <c r="F4561" s="328"/>
      <c r="G4561" s="328"/>
      <c r="M4561" s="328"/>
    </row>
    <row r="4562" spans="5:13" s="243" customFormat="1">
      <c r="E4562" s="328"/>
      <c r="F4562" s="328"/>
      <c r="G4562" s="328"/>
      <c r="M4562" s="328"/>
    </row>
    <row r="4563" spans="5:13" s="243" customFormat="1">
      <c r="E4563" s="328"/>
      <c r="F4563" s="328"/>
      <c r="G4563" s="328"/>
      <c r="M4563" s="328"/>
    </row>
    <row r="4564" spans="5:13" s="243" customFormat="1">
      <c r="E4564" s="328"/>
      <c r="F4564" s="328"/>
      <c r="G4564" s="328"/>
      <c r="M4564" s="328"/>
    </row>
    <row r="4565" spans="5:13" s="243" customFormat="1">
      <c r="E4565" s="328"/>
      <c r="F4565" s="328"/>
      <c r="G4565" s="328"/>
      <c r="M4565" s="328"/>
    </row>
    <row r="4566" spans="5:13" s="243" customFormat="1">
      <c r="E4566" s="328"/>
      <c r="F4566" s="328"/>
      <c r="G4566" s="328"/>
      <c r="M4566" s="328"/>
    </row>
    <row r="4567" spans="5:13" s="243" customFormat="1">
      <c r="E4567" s="328"/>
      <c r="F4567" s="328"/>
      <c r="G4567" s="328"/>
      <c r="M4567" s="328"/>
    </row>
    <row r="4568" spans="5:13" s="243" customFormat="1">
      <c r="E4568" s="328"/>
      <c r="F4568" s="328"/>
      <c r="G4568" s="328"/>
      <c r="M4568" s="328"/>
    </row>
    <row r="4569" spans="5:13" s="243" customFormat="1">
      <c r="E4569" s="328"/>
      <c r="F4569" s="328"/>
      <c r="G4569" s="328"/>
      <c r="M4569" s="328"/>
    </row>
    <row r="4570" spans="5:13" s="243" customFormat="1">
      <c r="E4570" s="328"/>
      <c r="F4570" s="328"/>
      <c r="G4570" s="328"/>
      <c r="M4570" s="328"/>
    </row>
    <row r="4571" spans="5:13" s="243" customFormat="1">
      <c r="E4571" s="328"/>
      <c r="F4571" s="328"/>
      <c r="G4571" s="328"/>
      <c r="M4571" s="328"/>
    </row>
    <row r="4572" spans="5:13" s="243" customFormat="1">
      <c r="E4572" s="328"/>
      <c r="F4572" s="328"/>
      <c r="G4572" s="328"/>
      <c r="M4572" s="328"/>
    </row>
    <row r="4573" spans="5:13" s="243" customFormat="1">
      <c r="E4573" s="328"/>
      <c r="F4573" s="328"/>
      <c r="G4573" s="328"/>
      <c r="M4573" s="328"/>
    </row>
    <row r="4574" spans="5:13" s="243" customFormat="1">
      <c r="E4574" s="328"/>
      <c r="F4574" s="328"/>
      <c r="G4574" s="328"/>
      <c r="M4574" s="328"/>
    </row>
    <row r="4575" spans="5:13" s="243" customFormat="1">
      <c r="E4575" s="328"/>
      <c r="F4575" s="328"/>
      <c r="G4575" s="328"/>
      <c r="M4575" s="328"/>
    </row>
    <row r="4576" spans="5:13" s="243" customFormat="1">
      <c r="E4576" s="328"/>
      <c r="F4576" s="328"/>
      <c r="G4576" s="328"/>
      <c r="M4576" s="328"/>
    </row>
    <row r="4577" spans="5:13" s="243" customFormat="1">
      <c r="E4577" s="328"/>
      <c r="F4577" s="328"/>
      <c r="G4577" s="328"/>
      <c r="M4577" s="328"/>
    </row>
    <row r="4578" spans="5:13" s="243" customFormat="1">
      <c r="E4578" s="328"/>
      <c r="F4578" s="328"/>
      <c r="G4578" s="328"/>
      <c r="M4578" s="328"/>
    </row>
    <row r="4579" spans="5:13" s="243" customFormat="1">
      <c r="E4579" s="328"/>
      <c r="F4579" s="328"/>
      <c r="G4579" s="328"/>
      <c r="M4579" s="328"/>
    </row>
    <row r="4580" spans="5:13" s="243" customFormat="1">
      <c r="E4580" s="328"/>
      <c r="F4580" s="328"/>
      <c r="G4580" s="328"/>
      <c r="M4580" s="328"/>
    </row>
    <row r="4581" spans="5:13" s="243" customFormat="1">
      <c r="E4581" s="328"/>
      <c r="F4581" s="328"/>
      <c r="G4581" s="328"/>
      <c r="M4581" s="328"/>
    </row>
    <row r="4582" spans="5:13" s="243" customFormat="1">
      <c r="E4582" s="328"/>
      <c r="F4582" s="328"/>
      <c r="G4582" s="328"/>
      <c r="M4582" s="328"/>
    </row>
    <row r="4583" spans="5:13" s="243" customFormat="1">
      <c r="E4583" s="328"/>
      <c r="F4583" s="328"/>
      <c r="G4583" s="328"/>
      <c r="M4583" s="328"/>
    </row>
    <row r="4584" spans="5:13" s="243" customFormat="1">
      <c r="E4584" s="328"/>
      <c r="F4584" s="328"/>
      <c r="G4584" s="328"/>
      <c r="M4584" s="328"/>
    </row>
    <row r="4585" spans="5:13" s="243" customFormat="1">
      <c r="E4585" s="328"/>
      <c r="F4585" s="328"/>
      <c r="G4585" s="328"/>
      <c r="M4585" s="328"/>
    </row>
    <row r="4586" spans="5:13" s="243" customFormat="1">
      <c r="E4586" s="328"/>
      <c r="F4586" s="328"/>
      <c r="G4586" s="328"/>
      <c r="M4586" s="328"/>
    </row>
    <row r="4587" spans="5:13" s="243" customFormat="1">
      <c r="E4587" s="328"/>
      <c r="F4587" s="328"/>
      <c r="G4587" s="328"/>
      <c r="M4587" s="328"/>
    </row>
    <row r="4588" spans="5:13" s="243" customFormat="1">
      <c r="E4588" s="328"/>
      <c r="F4588" s="328"/>
      <c r="G4588" s="328"/>
      <c r="M4588" s="328"/>
    </row>
    <row r="4589" spans="5:13" s="243" customFormat="1">
      <c r="E4589" s="328"/>
      <c r="F4589" s="328"/>
      <c r="G4589" s="328"/>
      <c r="M4589" s="328"/>
    </row>
    <row r="4590" spans="5:13" s="243" customFormat="1">
      <c r="E4590" s="328"/>
      <c r="F4590" s="328"/>
      <c r="G4590" s="328"/>
      <c r="M4590" s="328"/>
    </row>
    <row r="4591" spans="5:13" s="243" customFormat="1">
      <c r="E4591" s="328"/>
      <c r="F4591" s="328"/>
      <c r="G4591" s="328"/>
      <c r="M4591" s="328"/>
    </row>
    <row r="4592" spans="5:13" s="243" customFormat="1">
      <c r="E4592" s="328"/>
      <c r="F4592" s="328"/>
      <c r="G4592" s="328"/>
      <c r="M4592" s="328"/>
    </row>
    <row r="4593" spans="5:13" s="243" customFormat="1">
      <c r="E4593" s="328"/>
      <c r="F4593" s="328"/>
      <c r="G4593" s="328"/>
      <c r="M4593" s="328"/>
    </row>
    <row r="4594" spans="5:13" s="243" customFormat="1">
      <c r="E4594" s="328"/>
      <c r="F4594" s="328"/>
      <c r="G4594" s="328"/>
      <c r="M4594" s="328"/>
    </row>
    <row r="4595" spans="5:13" s="243" customFormat="1">
      <c r="E4595" s="328"/>
      <c r="F4595" s="328"/>
      <c r="G4595" s="328"/>
      <c r="M4595" s="328"/>
    </row>
    <row r="4596" spans="5:13" s="243" customFormat="1">
      <c r="E4596" s="328"/>
      <c r="F4596" s="328"/>
      <c r="G4596" s="328"/>
      <c r="M4596" s="328"/>
    </row>
    <row r="4597" spans="5:13" s="243" customFormat="1">
      <c r="E4597" s="328"/>
      <c r="F4597" s="328"/>
      <c r="G4597" s="328"/>
      <c r="M4597" s="328"/>
    </row>
    <row r="4598" spans="5:13" s="243" customFormat="1">
      <c r="E4598" s="328"/>
      <c r="F4598" s="328"/>
      <c r="G4598" s="328"/>
      <c r="M4598" s="328"/>
    </row>
    <row r="4599" spans="5:13" s="243" customFormat="1">
      <c r="E4599" s="328"/>
      <c r="F4599" s="328"/>
      <c r="G4599" s="328"/>
      <c r="M4599" s="328"/>
    </row>
    <row r="4600" spans="5:13" s="243" customFormat="1">
      <c r="E4600" s="328"/>
      <c r="F4600" s="328"/>
      <c r="G4600" s="328"/>
      <c r="M4600" s="328"/>
    </row>
    <row r="4601" spans="5:13" s="243" customFormat="1">
      <c r="E4601" s="328"/>
      <c r="F4601" s="328"/>
      <c r="G4601" s="328"/>
      <c r="M4601" s="328"/>
    </row>
    <row r="4602" spans="5:13" s="243" customFormat="1">
      <c r="E4602" s="328"/>
      <c r="F4602" s="328"/>
      <c r="G4602" s="328"/>
      <c r="M4602" s="328"/>
    </row>
    <row r="4603" spans="5:13" s="243" customFormat="1">
      <c r="E4603" s="328"/>
      <c r="F4603" s="328"/>
      <c r="G4603" s="328"/>
      <c r="M4603" s="328"/>
    </row>
    <row r="4604" spans="5:13" s="243" customFormat="1">
      <c r="E4604" s="328"/>
      <c r="F4604" s="328"/>
      <c r="G4604" s="328"/>
      <c r="M4604" s="328"/>
    </row>
    <row r="4605" spans="5:13" s="243" customFormat="1">
      <c r="E4605" s="328"/>
      <c r="F4605" s="328"/>
      <c r="G4605" s="328"/>
      <c r="M4605" s="328"/>
    </row>
    <row r="4606" spans="5:13" s="243" customFormat="1">
      <c r="E4606" s="328"/>
      <c r="F4606" s="328"/>
      <c r="G4606" s="328"/>
      <c r="M4606" s="328"/>
    </row>
    <row r="4607" spans="5:13" s="243" customFormat="1">
      <c r="E4607" s="328"/>
      <c r="F4607" s="328"/>
      <c r="G4607" s="328"/>
      <c r="M4607" s="328"/>
    </row>
    <row r="4608" spans="5:13" s="243" customFormat="1">
      <c r="E4608" s="328"/>
      <c r="F4608" s="328"/>
      <c r="G4608" s="328"/>
      <c r="M4608" s="328"/>
    </row>
    <row r="4609" spans="5:13" s="243" customFormat="1">
      <c r="E4609" s="328"/>
      <c r="F4609" s="328"/>
      <c r="G4609" s="328"/>
      <c r="M4609" s="328"/>
    </row>
    <row r="4610" spans="5:13" s="243" customFormat="1">
      <c r="E4610" s="328"/>
      <c r="F4610" s="328"/>
      <c r="G4610" s="328"/>
      <c r="M4610" s="328"/>
    </row>
    <row r="4611" spans="5:13" s="243" customFormat="1">
      <c r="E4611" s="328"/>
      <c r="F4611" s="328"/>
      <c r="G4611" s="328"/>
      <c r="M4611" s="328"/>
    </row>
    <row r="4612" spans="5:13" s="243" customFormat="1">
      <c r="E4612" s="328"/>
      <c r="F4612" s="328"/>
      <c r="G4612" s="328"/>
      <c r="M4612" s="328"/>
    </row>
    <row r="4613" spans="5:13" s="243" customFormat="1">
      <c r="E4613" s="328"/>
      <c r="F4613" s="328"/>
      <c r="G4613" s="328"/>
      <c r="M4613" s="328"/>
    </row>
    <row r="4614" spans="5:13" s="243" customFormat="1">
      <c r="E4614" s="328"/>
      <c r="F4614" s="328"/>
      <c r="G4614" s="328"/>
      <c r="M4614" s="328"/>
    </row>
    <row r="4615" spans="5:13" s="243" customFormat="1">
      <c r="E4615" s="328"/>
      <c r="F4615" s="328"/>
      <c r="G4615" s="328"/>
      <c r="M4615" s="328"/>
    </row>
    <row r="4616" spans="5:13" s="243" customFormat="1">
      <c r="E4616" s="328"/>
      <c r="F4616" s="328"/>
      <c r="G4616" s="328"/>
      <c r="M4616" s="328"/>
    </row>
    <row r="4617" spans="5:13" s="243" customFormat="1">
      <c r="E4617" s="328"/>
      <c r="F4617" s="328"/>
      <c r="G4617" s="328"/>
      <c r="M4617" s="328"/>
    </row>
    <row r="4618" spans="5:13" s="243" customFormat="1">
      <c r="E4618" s="328"/>
      <c r="F4618" s="328"/>
      <c r="G4618" s="328"/>
      <c r="M4618" s="328"/>
    </row>
    <row r="4619" spans="5:13" s="243" customFormat="1">
      <c r="E4619" s="328"/>
      <c r="F4619" s="328"/>
      <c r="G4619" s="328"/>
      <c r="M4619" s="328"/>
    </row>
    <row r="4620" spans="5:13" s="243" customFormat="1">
      <c r="E4620" s="328"/>
      <c r="F4620" s="328"/>
      <c r="G4620" s="328"/>
      <c r="M4620" s="328"/>
    </row>
    <row r="4621" spans="5:13" s="243" customFormat="1">
      <c r="E4621" s="328"/>
      <c r="F4621" s="328"/>
      <c r="G4621" s="328"/>
      <c r="M4621" s="328"/>
    </row>
    <row r="4622" spans="5:13" s="243" customFormat="1">
      <c r="E4622" s="328"/>
      <c r="F4622" s="328"/>
      <c r="G4622" s="328"/>
      <c r="M4622" s="328"/>
    </row>
    <row r="4623" spans="5:13" s="243" customFormat="1">
      <c r="E4623" s="328"/>
      <c r="F4623" s="328"/>
      <c r="G4623" s="328"/>
      <c r="M4623" s="328"/>
    </row>
    <row r="4624" spans="5:13" s="243" customFormat="1">
      <c r="E4624" s="328"/>
      <c r="F4624" s="328"/>
      <c r="G4624" s="328"/>
      <c r="M4624" s="328"/>
    </row>
    <row r="4625" spans="5:13" s="243" customFormat="1">
      <c r="E4625" s="328"/>
      <c r="F4625" s="328"/>
      <c r="G4625" s="328"/>
      <c r="M4625" s="328"/>
    </row>
    <row r="4626" spans="5:13" s="243" customFormat="1">
      <c r="E4626" s="328"/>
      <c r="F4626" s="328"/>
      <c r="G4626" s="328"/>
      <c r="M4626" s="328"/>
    </row>
    <row r="4627" spans="5:13" s="243" customFormat="1">
      <c r="E4627" s="328"/>
      <c r="F4627" s="328"/>
      <c r="G4627" s="328"/>
      <c r="M4627" s="328"/>
    </row>
    <row r="4628" spans="5:13" s="243" customFormat="1">
      <c r="E4628" s="328"/>
      <c r="F4628" s="328"/>
      <c r="G4628" s="328"/>
      <c r="M4628" s="328"/>
    </row>
    <row r="4629" spans="5:13" s="243" customFormat="1">
      <c r="E4629" s="328"/>
      <c r="F4629" s="328"/>
      <c r="G4629" s="328"/>
      <c r="M4629" s="328"/>
    </row>
    <row r="4630" spans="5:13" s="243" customFormat="1">
      <c r="E4630" s="328"/>
      <c r="F4630" s="328"/>
      <c r="G4630" s="328"/>
      <c r="M4630" s="328"/>
    </row>
    <row r="4631" spans="5:13" s="243" customFormat="1">
      <c r="E4631" s="328"/>
      <c r="F4631" s="328"/>
      <c r="G4631" s="328"/>
      <c r="M4631" s="328"/>
    </row>
    <row r="4632" spans="5:13" s="243" customFormat="1">
      <c r="E4632" s="328"/>
      <c r="F4632" s="328"/>
      <c r="G4632" s="328"/>
      <c r="M4632" s="328"/>
    </row>
    <row r="4633" spans="5:13" s="243" customFormat="1">
      <c r="E4633" s="328"/>
      <c r="F4633" s="328"/>
      <c r="G4633" s="328"/>
      <c r="M4633" s="328"/>
    </row>
    <row r="4634" spans="5:13" s="243" customFormat="1">
      <c r="E4634" s="328"/>
      <c r="F4634" s="328"/>
      <c r="G4634" s="328"/>
      <c r="M4634" s="328"/>
    </row>
    <row r="4635" spans="5:13" s="243" customFormat="1">
      <c r="E4635" s="328"/>
      <c r="F4635" s="328"/>
      <c r="G4635" s="328"/>
      <c r="M4635" s="328"/>
    </row>
    <row r="4636" spans="5:13" s="243" customFormat="1">
      <c r="E4636" s="328"/>
      <c r="F4636" s="328"/>
      <c r="G4636" s="328"/>
      <c r="M4636" s="328"/>
    </row>
    <row r="4637" spans="5:13" s="243" customFormat="1">
      <c r="E4637" s="328"/>
      <c r="F4637" s="328"/>
      <c r="G4637" s="328"/>
      <c r="M4637" s="328"/>
    </row>
    <row r="4638" spans="5:13" s="243" customFormat="1">
      <c r="E4638" s="328"/>
      <c r="F4638" s="328"/>
      <c r="G4638" s="328"/>
      <c r="M4638" s="328"/>
    </row>
    <row r="4639" spans="5:13" s="243" customFormat="1">
      <c r="E4639" s="328"/>
      <c r="F4639" s="328"/>
      <c r="G4639" s="328"/>
      <c r="M4639" s="328"/>
    </row>
    <row r="4640" spans="5:13" s="243" customFormat="1">
      <c r="E4640" s="328"/>
      <c r="F4640" s="328"/>
      <c r="G4640" s="328"/>
      <c r="M4640" s="328"/>
    </row>
    <row r="4641" spans="5:13" s="243" customFormat="1">
      <c r="E4641" s="328"/>
      <c r="F4641" s="328"/>
      <c r="G4641" s="328"/>
      <c r="M4641" s="328"/>
    </row>
    <row r="4642" spans="5:13" s="243" customFormat="1">
      <c r="E4642" s="328"/>
      <c r="F4642" s="328"/>
      <c r="G4642" s="328"/>
      <c r="M4642" s="328"/>
    </row>
    <row r="4643" spans="5:13" s="243" customFormat="1">
      <c r="E4643" s="328"/>
      <c r="F4643" s="328"/>
      <c r="G4643" s="328"/>
      <c r="M4643" s="328"/>
    </row>
    <row r="4644" spans="5:13" s="243" customFormat="1">
      <c r="E4644" s="328"/>
      <c r="F4644" s="328"/>
      <c r="G4644" s="328"/>
      <c r="M4644" s="328"/>
    </row>
    <row r="4645" spans="5:13" s="243" customFormat="1">
      <c r="E4645" s="328"/>
      <c r="F4645" s="328"/>
      <c r="G4645" s="328"/>
      <c r="M4645" s="328"/>
    </row>
    <row r="4646" spans="5:13" s="243" customFormat="1">
      <c r="E4646" s="328"/>
      <c r="F4646" s="328"/>
      <c r="G4646" s="328"/>
      <c r="M4646" s="328"/>
    </row>
    <row r="4647" spans="5:13" s="243" customFormat="1">
      <c r="E4647" s="328"/>
      <c r="F4647" s="328"/>
      <c r="G4647" s="328"/>
      <c r="M4647" s="328"/>
    </row>
    <row r="4648" spans="5:13" s="243" customFormat="1">
      <c r="E4648" s="328"/>
      <c r="F4648" s="328"/>
      <c r="G4648" s="328"/>
      <c r="M4648" s="328"/>
    </row>
    <row r="4649" spans="5:13" s="243" customFormat="1">
      <c r="E4649" s="328"/>
      <c r="F4649" s="328"/>
      <c r="G4649" s="328"/>
      <c r="M4649" s="328"/>
    </row>
    <row r="4650" spans="5:13" s="243" customFormat="1">
      <c r="E4650" s="328"/>
      <c r="F4650" s="328"/>
      <c r="G4650" s="328"/>
      <c r="M4650" s="328"/>
    </row>
    <row r="4651" spans="5:13" s="243" customFormat="1">
      <c r="E4651" s="328"/>
      <c r="F4651" s="328"/>
      <c r="G4651" s="328"/>
      <c r="M4651" s="328"/>
    </row>
    <row r="4652" spans="5:13" s="243" customFormat="1">
      <c r="E4652" s="328"/>
      <c r="F4652" s="328"/>
      <c r="G4652" s="328"/>
      <c r="M4652" s="328"/>
    </row>
    <row r="4653" spans="5:13" s="243" customFormat="1">
      <c r="E4653" s="328"/>
      <c r="F4653" s="328"/>
      <c r="G4653" s="328"/>
      <c r="M4653" s="328"/>
    </row>
    <row r="4654" spans="5:13" s="243" customFormat="1">
      <c r="E4654" s="328"/>
      <c r="F4654" s="328"/>
      <c r="G4654" s="328"/>
      <c r="M4654" s="328"/>
    </row>
    <row r="4655" spans="5:13" s="243" customFormat="1">
      <c r="E4655" s="328"/>
      <c r="F4655" s="328"/>
      <c r="G4655" s="328"/>
      <c r="M4655" s="328"/>
    </row>
    <row r="4656" spans="5:13" s="243" customFormat="1">
      <c r="E4656" s="328"/>
      <c r="F4656" s="328"/>
      <c r="G4656" s="328"/>
      <c r="M4656" s="328"/>
    </row>
    <row r="4657" spans="5:13" s="243" customFormat="1">
      <c r="E4657" s="328"/>
      <c r="F4657" s="328"/>
      <c r="G4657" s="328"/>
      <c r="M4657" s="328"/>
    </row>
    <row r="4658" spans="5:13" s="243" customFormat="1">
      <c r="E4658" s="328"/>
      <c r="F4658" s="328"/>
      <c r="G4658" s="328"/>
      <c r="M4658" s="328"/>
    </row>
    <row r="4659" spans="5:13" s="243" customFormat="1">
      <c r="E4659" s="328"/>
      <c r="F4659" s="328"/>
      <c r="G4659" s="328"/>
      <c r="M4659" s="328"/>
    </row>
    <row r="4660" spans="5:13" s="243" customFormat="1">
      <c r="E4660" s="328"/>
      <c r="F4660" s="328"/>
      <c r="G4660" s="328"/>
      <c r="M4660" s="328"/>
    </row>
    <row r="4661" spans="5:13" s="243" customFormat="1">
      <c r="E4661" s="328"/>
      <c r="F4661" s="328"/>
      <c r="G4661" s="328"/>
      <c r="M4661" s="328"/>
    </row>
    <row r="4662" spans="5:13" s="243" customFormat="1">
      <c r="E4662" s="328"/>
      <c r="F4662" s="328"/>
      <c r="G4662" s="328"/>
      <c r="M4662" s="328"/>
    </row>
    <row r="4663" spans="5:13" s="243" customFormat="1">
      <c r="E4663" s="328"/>
      <c r="F4663" s="328"/>
      <c r="G4663" s="328"/>
      <c r="M4663" s="328"/>
    </row>
    <row r="4664" spans="5:13" s="243" customFormat="1">
      <c r="E4664" s="328"/>
      <c r="F4664" s="328"/>
      <c r="G4664" s="328"/>
      <c r="M4664" s="328"/>
    </row>
    <row r="4665" spans="5:13" s="243" customFormat="1">
      <c r="E4665" s="328"/>
      <c r="F4665" s="328"/>
      <c r="G4665" s="328"/>
      <c r="M4665" s="328"/>
    </row>
    <row r="4666" spans="5:13" s="243" customFormat="1">
      <c r="E4666" s="328"/>
      <c r="F4666" s="328"/>
      <c r="G4666" s="328"/>
      <c r="M4666" s="328"/>
    </row>
    <row r="4667" spans="5:13" s="243" customFormat="1">
      <c r="E4667" s="328"/>
      <c r="F4667" s="328"/>
      <c r="G4667" s="328"/>
      <c r="M4667" s="328"/>
    </row>
    <row r="4668" spans="5:13" s="243" customFormat="1">
      <c r="E4668" s="328"/>
      <c r="F4668" s="328"/>
      <c r="G4668" s="328"/>
      <c r="M4668" s="328"/>
    </row>
    <row r="4669" spans="5:13" s="243" customFormat="1">
      <c r="E4669" s="328"/>
      <c r="F4669" s="328"/>
      <c r="G4669" s="328"/>
      <c r="M4669" s="328"/>
    </row>
    <row r="4670" spans="5:13" s="243" customFormat="1">
      <c r="E4670" s="328"/>
      <c r="F4670" s="328"/>
      <c r="G4670" s="328"/>
      <c r="M4670" s="328"/>
    </row>
    <row r="4671" spans="5:13" s="243" customFormat="1">
      <c r="E4671" s="328"/>
      <c r="F4671" s="328"/>
      <c r="G4671" s="328"/>
      <c r="M4671" s="328"/>
    </row>
    <row r="4672" spans="5:13" s="243" customFormat="1">
      <c r="E4672" s="328"/>
      <c r="F4672" s="328"/>
      <c r="G4672" s="328"/>
      <c r="M4672" s="328"/>
    </row>
    <row r="4673" spans="5:13" s="243" customFormat="1">
      <c r="E4673" s="328"/>
      <c r="F4673" s="328"/>
      <c r="G4673" s="328"/>
      <c r="M4673" s="328"/>
    </row>
    <row r="4674" spans="5:13" s="243" customFormat="1">
      <c r="E4674" s="328"/>
      <c r="F4674" s="328"/>
      <c r="G4674" s="328"/>
      <c r="M4674" s="328"/>
    </row>
    <row r="4675" spans="5:13" s="243" customFormat="1">
      <c r="E4675" s="328"/>
      <c r="F4675" s="328"/>
      <c r="G4675" s="328"/>
      <c r="M4675" s="328"/>
    </row>
    <row r="4676" spans="5:13" s="243" customFormat="1">
      <c r="E4676" s="328"/>
      <c r="F4676" s="328"/>
      <c r="G4676" s="328"/>
      <c r="M4676" s="328"/>
    </row>
    <row r="4677" spans="5:13" s="243" customFormat="1">
      <c r="E4677" s="328"/>
      <c r="F4677" s="328"/>
      <c r="G4677" s="328"/>
      <c r="M4677" s="328"/>
    </row>
    <row r="4678" spans="5:13" s="243" customFormat="1">
      <c r="E4678" s="328"/>
      <c r="F4678" s="328"/>
      <c r="G4678" s="328"/>
      <c r="M4678" s="328"/>
    </row>
    <row r="4679" spans="5:13" s="243" customFormat="1">
      <c r="E4679" s="328"/>
      <c r="F4679" s="328"/>
      <c r="G4679" s="328"/>
      <c r="M4679" s="328"/>
    </row>
    <row r="4680" spans="5:13" s="243" customFormat="1">
      <c r="E4680" s="328"/>
      <c r="F4680" s="328"/>
      <c r="G4680" s="328"/>
      <c r="M4680" s="328"/>
    </row>
    <row r="4681" spans="5:13" s="243" customFormat="1">
      <c r="E4681" s="328"/>
      <c r="F4681" s="328"/>
      <c r="G4681" s="328"/>
      <c r="M4681" s="328"/>
    </row>
    <row r="4682" spans="5:13" s="243" customFormat="1">
      <c r="E4682" s="328"/>
      <c r="F4682" s="328"/>
      <c r="G4682" s="328"/>
      <c r="M4682" s="328"/>
    </row>
    <row r="4683" spans="5:13" s="243" customFormat="1">
      <c r="E4683" s="328"/>
      <c r="F4683" s="328"/>
      <c r="G4683" s="328"/>
      <c r="M4683" s="328"/>
    </row>
    <row r="4684" spans="5:13" s="243" customFormat="1">
      <c r="E4684" s="328"/>
      <c r="F4684" s="328"/>
      <c r="G4684" s="328"/>
      <c r="M4684" s="328"/>
    </row>
    <row r="4685" spans="5:13" s="243" customFormat="1">
      <c r="E4685" s="328"/>
      <c r="F4685" s="328"/>
      <c r="G4685" s="328"/>
      <c r="M4685" s="328"/>
    </row>
    <row r="4686" spans="5:13" s="243" customFormat="1">
      <c r="E4686" s="328"/>
      <c r="F4686" s="328"/>
      <c r="G4686" s="328"/>
      <c r="M4686" s="328"/>
    </row>
    <row r="4687" spans="5:13" s="243" customFormat="1">
      <c r="E4687" s="328"/>
      <c r="F4687" s="328"/>
      <c r="G4687" s="328"/>
      <c r="M4687" s="328"/>
    </row>
    <row r="4688" spans="5:13" s="243" customFormat="1">
      <c r="E4688" s="328"/>
      <c r="F4688" s="328"/>
      <c r="G4688" s="328"/>
      <c r="M4688" s="328"/>
    </row>
    <row r="4689" spans="5:13" s="243" customFormat="1">
      <c r="E4689" s="328"/>
      <c r="F4689" s="328"/>
      <c r="G4689" s="328"/>
      <c r="M4689" s="328"/>
    </row>
    <row r="4690" spans="5:13" s="243" customFormat="1">
      <c r="E4690" s="328"/>
      <c r="F4690" s="328"/>
      <c r="G4690" s="328"/>
      <c r="M4690" s="328"/>
    </row>
    <row r="4691" spans="5:13" s="243" customFormat="1">
      <c r="E4691" s="328"/>
      <c r="F4691" s="328"/>
      <c r="G4691" s="328"/>
      <c r="M4691" s="328"/>
    </row>
    <row r="4692" spans="5:13" s="243" customFormat="1">
      <c r="E4692" s="328"/>
      <c r="F4692" s="328"/>
      <c r="G4692" s="328"/>
      <c r="M4692" s="328"/>
    </row>
    <row r="4693" spans="5:13" s="243" customFormat="1">
      <c r="E4693" s="328"/>
      <c r="F4693" s="328"/>
      <c r="G4693" s="328"/>
      <c r="M4693" s="328"/>
    </row>
    <row r="4694" spans="5:13" s="243" customFormat="1">
      <c r="E4694" s="328"/>
      <c r="F4694" s="328"/>
      <c r="G4694" s="328"/>
      <c r="M4694" s="328"/>
    </row>
    <row r="4695" spans="5:13" s="243" customFormat="1">
      <c r="E4695" s="328"/>
      <c r="F4695" s="328"/>
      <c r="G4695" s="328"/>
      <c r="M4695" s="328"/>
    </row>
    <row r="4696" spans="5:13" s="243" customFormat="1">
      <c r="E4696" s="328"/>
      <c r="F4696" s="328"/>
      <c r="G4696" s="328"/>
      <c r="M4696" s="328"/>
    </row>
    <row r="4697" spans="5:13" s="243" customFormat="1">
      <c r="E4697" s="328"/>
      <c r="F4697" s="328"/>
      <c r="G4697" s="328"/>
      <c r="M4697" s="328"/>
    </row>
    <row r="4698" spans="5:13" s="243" customFormat="1">
      <c r="E4698" s="328"/>
      <c r="F4698" s="328"/>
      <c r="G4698" s="328"/>
      <c r="M4698" s="328"/>
    </row>
    <row r="4699" spans="5:13" s="243" customFormat="1">
      <c r="E4699" s="328"/>
      <c r="F4699" s="328"/>
      <c r="G4699" s="328"/>
      <c r="M4699" s="328"/>
    </row>
    <row r="4700" spans="5:13" s="243" customFormat="1">
      <c r="E4700" s="328"/>
      <c r="F4700" s="328"/>
      <c r="G4700" s="328"/>
      <c r="M4700" s="328"/>
    </row>
    <row r="4701" spans="5:13" s="243" customFormat="1">
      <c r="E4701" s="328"/>
      <c r="F4701" s="328"/>
      <c r="G4701" s="328"/>
      <c r="M4701" s="328"/>
    </row>
    <row r="4702" spans="5:13" s="243" customFormat="1">
      <c r="E4702" s="328"/>
      <c r="F4702" s="328"/>
      <c r="G4702" s="328"/>
      <c r="M4702" s="328"/>
    </row>
    <row r="4703" spans="5:13" s="243" customFormat="1">
      <c r="E4703" s="328"/>
      <c r="F4703" s="328"/>
      <c r="G4703" s="328"/>
      <c r="M4703" s="328"/>
    </row>
    <row r="4704" spans="5:13" s="243" customFormat="1">
      <c r="E4704" s="328"/>
      <c r="F4704" s="328"/>
      <c r="G4704" s="328"/>
      <c r="M4704" s="328"/>
    </row>
    <row r="4705" spans="5:13" s="243" customFormat="1">
      <c r="E4705" s="328"/>
      <c r="F4705" s="328"/>
      <c r="G4705" s="328"/>
      <c r="M4705" s="328"/>
    </row>
    <row r="4706" spans="5:13" s="243" customFormat="1">
      <c r="E4706" s="328"/>
      <c r="F4706" s="328"/>
      <c r="G4706" s="328"/>
      <c r="M4706" s="328"/>
    </row>
    <row r="4707" spans="5:13" s="243" customFormat="1">
      <c r="E4707" s="328"/>
      <c r="F4707" s="328"/>
      <c r="G4707" s="328"/>
      <c r="M4707" s="328"/>
    </row>
    <row r="4708" spans="5:13" s="243" customFormat="1">
      <c r="E4708" s="328"/>
      <c r="F4708" s="328"/>
      <c r="G4708" s="328"/>
      <c r="M4708" s="328"/>
    </row>
    <row r="4709" spans="5:13" s="243" customFormat="1">
      <c r="E4709" s="328"/>
      <c r="F4709" s="328"/>
      <c r="G4709" s="328"/>
      <c r="M4709" s="328"/>
    </row>
    <row r="4710" spans="5:13" s="243" customFormat="1">
      <c r="E4710" s="328"/>
      <c r="F4710" s="328"/>
      <c r="G4710" s="328"/>
      <c r="M4710" s="328"/>
    </row>
    <row r="4711" spans="5:13" s="243" customFormat="1">
      <c r="E4711" s="328"/>
      <c r="F4711" s="328"/>
      <c r="G4711" s="328"/>
      <c r="M4711" s="328"/>
    </row>
    <row r="4712" spans="5:13" s="243" customFormat="1">
      <c r="E4712" s="328"/>
      <c r="F4712" s="328"/>
      <c r="G4712" s="328"/>
      <c r="M4712" s="328"/>
    </row>
    <row r="4713" spans="5:13" s="243" customFormat="1">
      <c r="E4713" s="328"/>
      <c r="F4713" s="328"/>
      <c r="G4713" s="328"/>
      <c r="M4713" s="328"/>
    </row>
    <row r="4714" spans="5:13" s="243" customFormat="1">
      <c r="E4714" s="328"/>
      <c r="F4714" s="328"/>
      <c r="G4714" s="328"/>
      <c r="M4714" s="328"/>
    </row>
    <row r="4715" spans="5:13" s="243" customFormat="1">
      <c r="E4715" s="328"/>
      <c r="F4715" s="328"/>
      <c r="G4715" s="328"/>
      <c r="M4715" s="328"/>
    </row>
    <row r="4716" spans="5:13" s="243" customFormat="1">
      <c r="E4716" s="328"/>
      <c r="F4716" s="328"/>
      <c r="G4716" s="328"/>
      <c r="M4716" s="328"/>
    </row>
    <row r="4717" spans="5:13" s="243" customFormat="1">
      <c r="E4717" s="328"/>
      <c r="F4717" s="328"/>
      <c r="G4717" s="328"/>
      <c r="M4717" s="328"/>
    </row>
    <row r="4718" spans="5:13" s="243" customFormat="1">
      <c r="E4718" s="328"/>
      <c r="F4718" s="328"/>
      <c r="G4718" s="328"/>
      <c r="M4718" s="328"/>
    </row>
    <row r="4719" spans="5:13" s="243" customFormat="1">
      <c r="E4719" s="328"/>
      <c r="F4719" s="328"/>
      <c r="G4719" s="328"/>
      <c r="M4719" s="328"/>
    </row>
    <row r="4720" spans="5:13" s="243" customFormat="1">
      <c r="E4720" s="328"/>
      <c r="F4720" s="328"/>
      <c r="G4720" s="328"/>
      <c r="M4720" s="328"/>
    </row>
    <row r="4721" spans="5:13" s="243" customFormat="1">
      <c r="E4721" s="328"/>
      <c r="F4721" s="328"/>
      <c r="G4721" s="328"/>
      <c r="M4721" s="328"/>
    </row>
    <row r="4722" spans="5:13" s="243" customFormat="1">
      <c r="E4722" s="328"/>
      <c r="F4722" s="328"/>
      <c r="G4722" s="328"/>
      <c r="M4722" s="328"/>
    </row>
    <row r="4723" spans="5:13" s="243" customFormat="1">
      <c r="E4723" s="328"/>
      <c r="F4723" s="328"/>
      <c r="G4723" s="328"/>
      <c r="M4723" s="328"/>
    </row>
    <row r="4724" spans="5:13" s="243" customFormat="1">
      <c r="E4724" s="328"/>
      <c r="F4724" s="328"/>
      <c r="G4724" s="328"/>
      <c r="M4724" s="328"/>
    </row>
    <row r="4725" spans="5:13" s="243" customFormat="1">
      <c r="E4725" s="328"/>
      <c r="F4725" s="328"/>
      <c r="G4725" s="328"/>
      <c r="M4725" s="328"/>
    </row>
    <row r="4726" spans="5:13" s="243" customFormat="1">
      <c r="E4726" s="328"/>
      <c r="F4726" s="328"/>
      <c r="G4726" s="328"/>
      <c r="M4726" s="328"/>
    </row>
    <row r="4727" spans="5:13" s="243" customFormat="1">
      <c r="E4727" s="328"/>
      <c r="F4727" s="328"/>
      <c r="G4727" s="328"/>
      <c r="M4727" s="328"/>
    </row>
    <row r="4728" spans="5:13" s="243" customFormat="1">
      <c r="E4728" s="328"/>
      <c r="F4728" s="328"/>
      <c r="G4728" s="328"/>
      <c r="M4728" s="328"/>
    </row>
    <row r="4729" spans="5:13" s="243" customFormat="1">
      <c r="E4729" s="328"/>
      <c r="F4729" s="328"/>
      <c r="G4729" s="328"/>
      <c r="M4729" s="328"/>
    </row>
    <row r="4730" spans="5:13" s="243" customFormat="1">
      <c r="E4730" s="328"/>
      <c r="F4730" s="328"/>
      <c r="G4730" s="328"/>
      <c r="M4730" s="328"/>
    </row>
    <row r="4731" spans="5:13" s="243" customFormat="1">
      <c r="E4731" s="328"/>
      <c r="F4731" s="328"/>
      <c r="G4731" s="328"/>
      <c r="M4731" s="328"/>
    </row>
    <row r="4732" spans="5:13" s="243" customFormat="1">
      <c r="E4732" s="328"/>
      <c r="F4732" s="328"/>
      <c r="G4732" s="328"/>
      <c r="M4732" s="328"/>
    </row>
    <row r="4733" spans="5:13" s="243" customFormat="1">
      <c r="E4733" s="328"/>
      <c r="F4733" s="328"/>
      <c r="G4733" s="328"/>
      <c r="M4733" s="328"/>
    </row>
    <row r="4734" spans="5:13" s="243" customFormat="1">
      <c r="E4734" s="328"/>
      <c r="F4734" s="328"/>
      <c r="G4734" s="328"/>
      <c r="M4734" s="328"/>
    </row>
    <row r="4735" spans="5:13" s="243" customFormat="1">
      <c r="E4735" s="328"/>
      <c r="F4735" s="328"/>
      <c r="G4735" s="328"/>
      <c r="M4735" s="328"/>
    </row>
    <row r="4736" spans="5:13" s="243" customFormat="1">
      <c r="E4736" s="328"/>
      <c r="F4736" s="328"/>
      <c r="G4736" s="328"/>
      <c r="M4736" s="328"/>
    </row>
    <row r="4737" spans="5:13" s="243" customFormat="1">
      <c r="E4737" s="328"/>
      <c r="F4737" s="328"/>
      <c r="G4737" s="328"/>
      <c r="M4737" s="328"/>
    </row>
    <row r="4738" spans="5:13" s="243" customFormat="1">
      <c r="E4738" s="328"/>
      <c r="F4738" s="328"/>
      <c r="G4738" s="328"/>
      <c r="M4738" s="328"/>
    </row>
    <row r="4739" spans="5:13" s="243" customFormat="1">
      <c r="E4739" s="328"/>
      <c r="F4739" s="328"/>
      <c r="G4739" s="328"/>
      <c r="M4739" s="328"/>
    </row>
    <row r="4740" spans="5:13" s="243" customFormat="1">
      <c r="E4740" s="328"/>
      <c r="F4740" s="328"/>
      <c r="G4740" s="328"/>
      <c r="M4740" s="328"/>
    </row>
    <row r="4741" spans="5:13" s="243" customFormat="1">
      <c r="E4741" s="328"/>
      <c r="F4741" s="328"/>
      <c r="G4741" s="328"/>
      <c r="M4741" s="328"/>
    </row>
    <row r="4742" spans="5:13" s="243" customFormat="1">
      <c r="E4742" s="328"/>
      <c r="F4742" s="328"/>
      <c r="G4742" s="328"/>
      <c r="M4742" s="328"/>
    </row>
    <row r="4743" spans="5:13" s="243" customFormat="1">
      <c r="E4743" s="328"/>
      <c r="F4743" s="328"/>
      <c r="G4743" s="328"/>
      <c r="M4743" s="328"/>
    </row>
    <row r="4744" spans="5:13" s="243" customFormat="1">
      <c r="E4744" s="328"/>
      <c r="F4744" s="328"/>
      <c r="G4744" s="328"/>
      <c r="M4744" s="328"/>
    </row>
    <row r="4745" spans="5:13" s="243" customFormat="1">
      <c r="E4745" s="328"/>
      <c r="F4745" s="328"/>
      <c r="G4745" s="328"/>
      <c r="M4745" s="328"/>
    </row>
    <row r="4746" spans="5:13" s="243" customFormat="1">
      <c r="E4746" s="328"/>
      <c r="F4746" s="328"/>
      <c r="G4746" s="328"/>
      <c r="M4746" s="328"/>
    </row>
    <row r="4747" spans="5:13" s="243" customFormat="1">
      <c r="E4747" s="328"/>
      <c r="F4747" s="328"/>
      <c r="G4747" s="328"/>
      <c r="M4747" s="328"/>
    </row>
    <row r="4748" spans="5:13" s="243" customFormat="1">
      <c r="E4748" s="328"/>
      <c r="F4748" s="328"/>
      <c r="G4748" s="328"/>
      <c r="M4748" s="328"/>
    </row>
    <row r="4749" spans="5:13" s="243" customFormat="1">
      <c r="E4749" s="328"/>
      <c r="F4749" s="328"/>
      <c r="G4749" s="328"/>
      <c r="M4749" s="328"/>
    </row>
    <row r="4750" spans="5:13" s="243" customFormat="1">
      <c r="E4750" s="328"/>
      <c r="F4750" s="328"/>
      <c r="G4750" s="328"/>
      <c r="M4750" s="328"/>
    </row>
    <row r="4751" spans="5:13" s="243" customFormat="1">
      <c r="E4751" s="328"/>
      <c r="F4751" s="328"/>
      <c r="G4751" s="328"/>
      <c r="M4751" s="328"/>
    </row>
    <row r="4752" spans="5:13" s="243" customFormat="1">
      <c r="E4752" s="328"/>
      <c r="F4752" s="328"/>
      <c r="G4752" s="328"/>
      <c r="M4752" s="328"/>
    </row>
    <row r="4753" spans="5:13" s="243" customFormat="1">
      <c r="E4753" s="328"/>
      <c r="F4753" s="328"/>
      <c r="G4753" s="328"/>
      <c r="M4753" s="328"/>
    </row>
    <row r="4754" spans="5:13" s="243" customFormat="1">
      <c r="E4754" s="328"/>
      <c r="F4754" s="328"/>
      <c r="G4754" s="328"/>
      <c r="M4754" s="328"/>
    </row>
    <row r="4755" spans="5:13" s="243" customFormat="1">
      <c r="E4755" s="328"/>
      <c r="F4755" s="328"/>
      <c r="G4755" s="328"/>
      <c r="M4755" s="328"/>
    </row>
    <row r="4756" spans="5:13" s="243" customFormat="1">
      <c r="E4756" s="328"/>
      <c r="F4756" s="328"/>
      <c r="G4756" s="328"/>
      <c r="M4756" s="328"/>
    </row>
    <row r="4757" spans="5:13" s="243" customFormat="1">
      <c r="E4757" s="328"/>
      <c r="F4757" s="328"/>
      <c r="G4757" s="328"/>
      <c r="M4757" s="328"/>
    </row>
    <row r="4758" spans="5:13" s="243" customFormat="1">
      <c r="E4758" s="328"/>
      <c r="F4758" s="328"/>
      <c r="G4758" s="328"/>
      <c r="M4758" s="328"/>
    </row>
    <row r="4759" spans="5:13" s="243" customFormat="1">
      <c r="E4759" s="328"/>
      <c r="F4759" s="328"/>
      <c r="G4759" s="328"/>
      <c r="M4759" s="328"/>
    </row>
    <row r="4760" spans="5:13" s="243" customFormat="1">
      <c r="E4760" s="328"/>
      <c r="F4760" s="328"/>
      <c r="G4760" s="328"/>
      <c r="M4760" s="328"/>
    </row>
    <row r="4761" spans="5:13" s="243" customFormat="1">
      <c r="E4761" s="328"/>
      <c r="F4761" s="328"/>
      <c r="G4761" s="328"/>
      <c r="M4761" s="328"/>
    </row>
    <row r="4762" spans="5:13" s="243" customFormat="1">
      <c r="E4762" s="328"/>
      <c r="F4762" s="328"/>
      <c r="G4762" s="328"/>
      <c r="M4762" s="328"/>
    </row>
    <row r="4763" spans="5:13" s="243" customFormat="1">
      <c r="E4763" s="328"/>
      <c r="F4763" s="328"/>
      <c r="G4763" s="328"/>
      <c r="M4763" s="328"/>
    </row>
    <row r="4764" spans="5:13" s="243" customFormat="1">
      <c r="E4764" s="328"/>
      <c r="F4764" s="328"/>
      <c r="G4764" s="328"/>
      <c r="M4764" s="328"/>
    </row>
    <row r="4765" spans="5:13" s="243" customFormat="1">
      <c r="E4765" s="328"/>
      <c r="F4765" s="328"/>
      <c r="G4765" s="328"/>
      <c r="M4765" s="328"/>
    </row>
    <row r="4766" spans="5:13" s="243" customFormat="1">
      <c r="E4766" s="328"/>
      <c r="F4766" s="328"/>
      <c r="G4766" s="328"/>
      <c r="M4766" s="328"/>
    </row>
    <row r="4767" spans="5:13" s="243" customFormat="1">
      <c r="E4767" s="328"/>
      <c r="F4767" s="328"/>
      <c r="G4767" s="328"/>
      <c r="M4767" s="328"/>
    </row>
    <row r="4768" spans="5:13" s="243" customFormat="1">
      <c r="E4768" s="328"/>
      <c r="F4768" s="328"/>
      <c r="G4768" s="328"/>
      <c r="M4768" s="328"/>
    </row>
    <row r="4769" spans="5:13" s="243" customFormat="1">
      <c r="E4769" s="328"/>
      <c r="F4769" s="328"/>
      <c r="G4769" s="328"/>
      <c r="M4769" s="328"/>
    </row>
    <row r="4770" spans="5:13" s="243" customFormat="1">
      <c r="E4770" s="328"/>
      <c r="F4770" s="328"/>
      <c r="G4770" s="328"/>
      <c r="M4770" s="328"/>
    </row>
    <row r="4771" spans="5:13" s="243" customFormat="1">
      <c r="E4771" s="328"/>
      <c r="F4771" s="328"/>
      <c r="G4771" s="328"/>
      <c r="M4771" s="328"/>
    </row>
    <row r="4772" spans="5:13" s="243" customFormat="1">
      <c r="E4772" s="328"/>
      <c r="F4772" s="328"/>
      <c r="G4772" s="328"/>
      <c r="M4772" s="328"/>
    </row>
    <row r="4773" spans="5:13" s="243" customFormat="1">
      <c r="E4773" s="328"/>
      <c r="F4773" s="328"/>
      <c r="G4773" s="328"/>
      <c r="M4773" s="328"/>
    </row>
    <row r="4774" spans="5:13" s="243" customFormat="1">
      <c r="E4774" s="328"/>
      <c r="F4774" s="328"/>
      <c r="G4774" s="328"/>
      <c r="M4774" s="328"/>
    </row>
    <row r="4775" spans="5:13" s="243" customFormat="1">
      <c r="E4775" s="328"/>
      <c r="F4775" s="328"/>
      <c r="G4775" s="328"/>
      <c r="M4775" s="328"/>
    </row>
    <row r="4776" spans="5:13" s="243" customFormat="1">
      <c r="E4776" s="328"/>
      <c r="F4776" s="328"/>
      <c r="G4776" s="328"/>
      <c r="M4776" s="328"/>
    </row>
    <row r="4777" spans="5:13" s="243" customFormat="1">
      <c r="E4777" s="328"/>
      <c r="F4777" s="328"/>
      <c r="G4777" s="328"/>
      <c r="M4777" s="328"/>
    </row>
    <row r="4778" spans="5:13" s="243" customFormat="1">
      <c r="E4778" s="328"/>
      <c r="F4778" s="328"/>
      <c r="G4778" s="328"/>
      <c r="M4778" s="328"/>
    </row>
    <row r="4779" spans="5:13" s="243" customFormat="1">
      <c r="E4779" s="328"/>
      <c r="F4779" s="328"/>
      <c r="G4779" s="328"/>
      <c r="M4779" s="328"/>
    </row>
    <row r="4780" spans="5:13" s="243" customFormat="1">
      <c r="E4780" s="328"/>
      <c r="F4780" s="328"/>
      <c r="G4780" s="328"/>
      <c r="M4780" s="328"/>
    </row>
    <row r="4781" spans="5:13" s="243" customFormat="1">
      <c r="E4781" s="328"/>
      <c r="F4781" s="328"/>
      <c r="G4781" s="328"/>
      <c r="M4781" s="328"/>
    </row>
    <row r="4782" spans="5:13" s="243" customFormat="1">
      <c r="E4782" s="328"/>
      <c r="F4782" s="328"/>
      <c r="G4782" s="328"/>
      <c r="M4782" s="328"/>
    </row>
    <row r="4783" spans="5:13" s="243" customFormat="1">
      <c r="E4783" s="328"/>
      <c r="F4783" s="328"/>
      <c r="G4783" s="328"/>
      <c r="M4783" s="328"/>
    </row>
    <row r="4784" spans="5:13" s="243" customFormat="1">
      <c r="E4784" s="328"/>
      <c r="F4784" s="328"/>
      <c r="G4784" s="328"/>
      <c r="M4784" s="328"/>
    </row>
    <row r="4785" spans="5:13" s="243" customFormat="1">
      <c r="E4785" s="328"/>
      <c r="F4785" s="328"/>
      <c r="G4785" s="328"/>
      <c r="M4785" s="328"/>
    </row>
    <row r="4786" spans="5:13" s="243" customFormat="1">
      <c r="E4786" s="328"/>
      <c r="F4786" s="328"/>
      <c r="G4786" s="328"/>
      <c r="M4786" s="328"/>
    </row>
    <row r="4787" spans="5:13" s="243" customFormat="1">
      <c r="E4787" s="328"/>
      <c r="F4787" s="328"/>
      <c r="G4787" s="328"/>
      <c r="M4787" s="328"/>
    </row>
    <row r="4788" spans="5:13" s="243" customFormat="1">
      <c r="E4788" s="328"/>
      <c r="F4788" s="328"/>
      <c r="G4788" s="328"/>
      <c r="M4788" s="328"/>
    </row>
    <row r="4789" spans="5:13" s="243" customFormat="1">
      <c r="E4789" s="328"/>
      <c r="F4789" s="328"/>
      <c r="G4789" s="328"/>
      <c r="M4789" s="328"/>
    </row>
    <row r="4790" spans="5:13" s="243" customFormat="1">
      <c r="E4790" s="328"/>
      <c r="F4790" s="328"/>
      <c r="G4790" s="328"/>
      <c r="M4790" s="328"/>
    </row>
    <row r="4791" spans="5:13" s="243" customFormat="1">
      <c r="E4791" s="328"/>
      <c r="F4791" s="328"/>
      <c r="G4791" s="328"/>
      <c r="M4791" s="328"/>
    </row>
    <row r="4792" spans="5:13" s="243" customFormat="1">
      <c r="E4792" s="328"/>
      <c r="F4792" s="328"/>
      <c r="G4792" s="328"/>
      <c r="M4792" s="328"/>
    </row>
    <row r="4793" spans="5:13" s="243" customFormat="1">
      <c r="E4793" s="328"/>
      <c r="F4793" s="328"/>
      <c r="G4793" s="328"/>
      <c r="M4793" s="328"/>
    </row>
    <row r="4794" spans="5:13" s="243" customFormat="1">
      <c r="E4794" s="328"/>
      <c r="F4794" s="328"/>
      <c r="G4794" s="328"/>
      <c r="M4794" s="328"/>
    </row>
    <row r="4795" spans="5:13" s="243" customFormat="1">
      <c r="E4795" s="328"/>
      <c r="F4795" s="328"/>
      <c r="G4795" s="328"/>
      <c r="M4795" s="328"/>
    </row>
    <row r="4796" spans="5:13" s="243" customFormat="1">
      <c r="E4796" s="328"/>
      <c r="F4796" s="328"/>
      <c r="G4796" s="328"/>
      <c r="M4796" s="328"/>
    </row>
    <row r="4797" spans="5:13" s="243" customFormat="1">
      <c r="E4797" s="328"/>
      <c r="F4797" s="328"/>
      <c r="G4797" s="328"/>
      <c r="M4797" s="328"/>
    </row>
    <row r="4798" spans="5:13" s="243" customFormat="1">
      <c r="E4798" s="328"/>
      <c r="F4798" s="328"/>
      <c r="G4798" s="328"/>
      <c r="M4798" s="328"/>
    </row>
    <row r="4799" spans="5:13" s="243" customFormat="1">
      <c r="E4799" s="328"/>
      <c r="F4799" s="328"/>
      <c r="G4799" s="328"/>
      <c r="M4799" s="328"/>
    </row>
    <row r="4800" spans="5:13" s="243" customFormat="1">
      <c r="E4800" s="328"/>
      <c r="F4800" s="328"/>
      <c r="G4800" s="328"/>
      <c r="M4800" s="328"/>
    </row>
    <row r="4801" spans="5:13" s="243" customFormat="1">
      <c r="E4801" s="328"/>
      <c r="F4801" s="328"/>
      <c r="G4801" s="328"/>
      <c r="M4801" s="328"/>
    </row>
    <row r="4802" spans="5:13" s="243" customFormat="1">
      <c r="E4802" s="328"/>
      <c r="F4802" s="328"/>
      <c r="G4802" s="328"/>
      <c r="M4802" s="328"/>
    </row>
    <row r="4803" spans="5:13" s="243" customFormat="1">
      <c r="E4803" s="328"/>
      <c r="F4803" s="328"/>
      <c r="G4803" s="328"/>
      <c r="M4803" s="328"/>
    </row>
    <row r="4804" spans="5:13" s="243" customFormat="1">
      <c r="E4804" s="328"/>
      <c r="F4804" s="328"/>
      <c r="G4804" s="328"/>
      <c r="M4804" s="328"/>
    </row>
    <row r="4805" spans="5:13" s="243" customFormat="1">
      <c r="E4805" s="328"/>
      <c r="F4805" s="328"/>
      <c r="G4805" s="328"/>
      <c r="M4805" s="328"/>
    </row>
    <row r="4806" spans="5:13" s="243" customFormat="1">
      <c r="E4806" s="328"/>
      <c r="F4806" s="328"/>
      <c r="G4806" s="328"/>
      <c r="M4806" s="328"/>
    </row>
    <row r="4807" spans="5:13" s="243" customFormat="1">
      <c r="E4807" s="328"/>
      <c r="F4807" s="328"/>
      <c r="G4807" s="328"/>
      <c r="M4807" s="328"/>
    </row>
    <row r="4808" spans="5:13" s="243" customFormat="1">
      <c r="E4808" s="328"/>
      <c r="F4808" s="328"/>
      <c r="G4808" s="328"/>
      <c r="M4808" s="328"/>
    </row>
    <row r="4809" spans="5:13" s="243" customFormat="1">
      <c r="E4809" s="328"/>
      <c r="F4809" s="328"/>
      <c r="G4809" s="328"/>
      <c r="M4809" s="328"/>
    </row>
    <row r="4810" spans="5:13" s="243" customFormat="1">
      <c r="E4810" s="328"/>
      <c r="F4810" s="328"/>
      <c r="G4810" s="328"/>
      <c r="M4810" s="328"/>
    </row>
    <row r="4811" spans="5:13" s="243" customFormat="1">
      <c r="E4811" s="328"/>
      <c r="F4811" s="328"/>
      <c r="G4811" s="328"/>
      <c r="M4811" s="328"/>
    </row>
    <row r="4812" spans="5:13" s="243" customFormat="1">
      <c r="E4812" s="328"/>
      <c r="F4812" s="328"/>
      <c r="G4812" s="328"/>
      <c r="M4812" s="328"/>
    </row>
    <row r="4813" spans="5:13" s="243" customFormat="1">
      <c r="E4813" s="328"/>
      <c r="F4813" s="328"/>
      <c r="G4813" s="328"/>
      <c r="M4813" s="328"/>
    </row>
    <row r="4814" spans="5:13" s="243" customFormat="1">
      <c r="E4814" s="328"/>
      <c r="F4814" s="328"/>
      <c r="G4814" s="328"/>
      <c r="M4814" s="328"/>
    </row>
    <row r="4815" spans="5:13" s="243" customFormat="1">
      <c r="E4815" s="328"/>
      <c r="F4815" s="328"/>
      <c r="G4815" s="328"/>
      <c r="M4815" s="328"/>
    </row>
    <row r="4816" spans="5:13" s="243" customFormat="1">
      <c r="E4816" s="328"/>
      <c r="F4816" s="328"/>
      <c r="G4816" s="328"/>
      <c r="M4816" s="328"/>
    </row>
    <row r="4817" spans="5:13" s="243" customFormat="1">
      <c r="E4817" s="328"/>
      <c r="F4817" s="328"/>
      <c r="G4817" s="328"/>
      <c r="M4817" s="328"/>
    </row>
    <row r="4818" spans="5:13" s="243" customFormat="1">
      <c r="E4818" s="328"/>
      <c r="F4818" s="328"/>
      <c r="G4818" s="328"/>
      <c r="M4818" s="328"/>
    </row>
    <row r="4819" spans="5:13" s="243" customFormat="1">
      <c r="E4819" s="328"/>
      <c r="F4819" s="328"/>
      <c r="G4819" s="328"/>
      <c r="M4819" s="328"/>
    </row>
    <row r="4820" spans="5:13" s="243" customFormat="1">
      <c r="E4820" s="328"/>
      <c r="F4820" s="328"/>
      <c r="G4820" s="328"/>
      <c r="M4820" s="328"/>
    </row>
    <row r="4821" spans="5:13" s="243" customFormat="1">
      <c r="E4821" s="328"/>
      <c r="F4821" s="328"/>
      <c r="G4821" s="328"/>
      <c r="M4821" s="328"/>
    </row>
    <row r="4822" spans="5:13" s="243" customFormat="1">
      <c r="E4822" s="328"/>
      <c r="F4822" s="328"/>
      <c r="G4822" s="328"/>
      <c r="M4822" s="328"/>
    </row>
    <row r="4823" spans="5:13" s="243" customFormat="1">
      <c r="E4823" s="328"/>
      <c r="F4823" s="328"/>
      <c r="G4823" s="328"/>
      <c r="M4823" s="328"/>
    </row>
    <row r="4824" spans="5:13" s="243" customFormat="1">
      <c r="E4824" s="328"/>
      <c r="F4824" s="328"/>
      <c r="G4824" s="328"/>
      <c r="M4824" s="328"/>
    </row>
    <row r="4825" spans="5:13" s="243" customFormat="1">
      <c r="E4825" s="328"/>
      <c r="F4825" s="328"/>
      <c r="G4825" s="328"/>
      <c r="M4825" s="328"/>
    </row>
    <row r="4826" spans="5:13" s="243" customFormat="1">
      <c r="E4826" s="328"/>
      <c r="F4826" s="328"/>
      <c r="G4826" s="328"/>
      <c r="M4826" s="328"/>
    </row>
    <row r="4827" spans="5:13" s="243" customFormat="1">
      <c r="E4827" s="328"/>
      <c r="F4827" s="328"/>
      <c r="G4827" s="328"/>
      <c r="M4827" s="328"/>
    </row>
    <row r="4828" spans="5:13" s="243" customFormat="1">
      <c r="E4828" s="328"/>
      <c r="F4828" s="328"/>
      <c r="G4828" s="328"/>
      <c r="M4828" s="328"/>
    </row>
    <row r="4829" spans="5:13" s="243" customFormat="1">
      <c r="E4829" s="328"/>
      <c r="F4829" s="328"/>
      <c r="G4829" s="328"/>
      <c r="M4829" s="328"/>
    </row>
    <row r="4830" spans="5:13" s="243" customFormat="1">
      <c r="E4830" s="328"/>
      <c r="F4830" s="328"/>
      <c r="G4830" s="328"/>
      <c r="M4830" s="328"/>
    </row>
    <row r="4831" spans="5:13" s="243" customFormat="1">
      <c r="E4831" s="328"/>
      <c r="F4831" s="328"/>
      <c r="G4831" s="328"/>
      <c r="M4831" s="328"/>
    </row>
    <row r="4832" spans="5:13" s="243" customFormat="1">
      <c r="E4832" s="328"/>
      <c r="F4832" s="328"/>
      <c r="G4832" s="328"/>
      <c r="M4832" s="328"/>
    </row>
    <row r="4833" spans="5:13" s="243" customFormat="1">
      <c r="E4833" s="328"/>
      <c r="F4833" s="328"/>
      <c r="G4833" s="328"/>
      <c r="M4833" s="328"/>
    </row>
    <row r="4834" spans="5:13" s="243" customFormat="1">
      <c r="E4834" s="328"/>
      <c r="F4834" s="328"/>
      <c r="G4834" s="328"/>
      <c r="M4834" s="328"/>
    </row>
    <row r="4835" spans="5:13" s="243" customFormat="1">
      <c r="E4835" s="328"/>
      <c r="F4835" s="328"/>
      <c r="G4835" s="328"/>
      <c r="M4835" s="328"/>
    </row>
    <row r="4836" spans="5:13" s="243" customFormat="1">
      <c r="E4836" s="328"/>
      <c r="F4836" s="328"/>
      <c r="G4836" s="328"/>
      <c r="M4836" s="328"/>
    </row>
    <row r="4837" spans="5:13" s="243" customFormat="1">
      <c r="E4837" s="328"/>
      <c r="F4837" s="328"/>
      <c r="G4837" s="328"/>
      <c r="M4837" s="328"/>
    </row>
    <row r="4838" spans="5:13" s="243" customFormat="1">
      <c r="E4838" s="328"/>
      <c r="F4838" s="328"/>
      <c r="G4838" s="328"/>
      <c r="M4838" s="328"/>
    </row>
    <row r="4839" spans="5:13" s="243" customFormat="1">
      <c r="E4839" s="328"/>
      <c r="F4839" s="328"/>
      <c r="G4839" s="328"/>
      <c r="M4839" s="328"/>
    </row>
    <row r="4840" spans="5:13" s="243" customFormat="1">
      <c r="E4840" s="328"/>
      <c r="F4840" s="328"/>
      <c r="G4840" s="328"/>
      <c r="M4840" s="328"/>
    </row>
    <row r="4841" spans="5:13" s="243" customFormat="1">
      <c r="E4841" s="328"/>
      <c r="F4841" s="328"/>
      <c r="G4841" s="328"/>
      <c r="M4841" s="328"/>
    </row>
    <row r="4842" spans="5:13" s="243" customFormat="1">
      <c r="E4842" s="328"/>
      <c r="F4842" s="328"/>
      <c r="G4842" s="328"/>
      <c r="M4842" s="328"/>
    </row>
    <row r="4843" spans="5:13" s="243" customFormat="1">
      <c r="E4843" s="328"/>
      <c r="F4843" s="328"/>
      <c r="G4843" s="328"/>
      <c r="M4843" s="328"/>
    </row>
    <row r="4844" spans="5:13" s="243" customFormat="1">
      <c r="E4844" s="328"/>
      <c r="F4844" s="328"/>
      <c r="G4844" s="328"/>
      <c r="M4844" s="328"/>
    </row>
    <row r="4845" spans="5:13" s="243" customFormat="1">
      <c r="E4845" s="328"/>
      <c r="F4845" s="328"/>
      <c r="G4845" s="328"/>
      <c r="M4845" s="328"/>
    </row>
    <row r="4846" spans="5:13" s="243" customFormat="1">
      <c r="E4846" s="328"/>
      <c r="F4846" s="328"/>
      <c r="G4846" s="328"/>
      <c r="M4846" s="328"/>
    </row>
    <row r="4847" spans="5:13" s="243" customFormat="1">
      <c r="E4847" s="328"/>
      <c r="F4847" s="328"/>
      <c r="G4847" s="328"/>
      <c r="M4847" s="328"/>
    </row>
    <row r="4848" spans="5:13" s="243" customFormat="1">
      <c r="E4848" s="328"/>
      <c r="F4848" s="328"/>
      <c r="G4848" s="328"/>
      <c r="M4848" s="328"/>
    </row>
    <row r="4849" spans="5:13" s="243" customFormat="1">
      <c r="E4849" s="328"/>
      <c r="F4849" s="328"/>
      <c r="G4849" s="328"/>
      <c r="M4849" s="328"/>
    </row>
    <row r="4850" spans="5:13" s="243" customFormat="1">
      <c r="E4850" s="328"/>
      <c r="F4850" s="328"/>
      <c r="G4850" s="328"/>
      <c r="M4850" s="328"/>
    </row>
    <row r="4851" spans="5:13" s="243" customFormat="1">
      <c r="E4851" s="328"/>
      <c r="F4851" s="328"/>
      <c r="G4851" s="328"/>
      <c r="M4851" s="328"/>
    </row>
    <row r="4852" spans="5:13" s="243" customFormat="1">
      <c r="E4852" s="328"/>
      <c r="F4852" s="328"/>
      <c r="G4852" s="328"/>
      <c r="M4852" s="328"/>
    </row>
    <row r="4853" spans="5:13" s="243" customFormat="1">
      <c r="E4853" s="328"/>
      <c r="F4853" s="328"/>
      <c r="G4853" s="328"/>
      <c r="M4853" s="328"/>
    </row>
    <row r="4854" spans="5:13" s="243" customFormat="1">
      <c r="E4854" s="328"/>
      <c r="F4854" s="328"/>
      <c r="G4854" s="328"/>
      <c r="M4854" s="328"/>
    </row>
    <row r="4855" spans="5:13" s="243" customFormat="1">
      <c r="E4855" s="328"/>
      <c r="F4855" s="328"/>
      <c r="G4855" s="328"/>
      <c r="M4855" s="328"/>
    </row>
    <row r="4856" spans="5:13" s="243" customFormat="1">
      <c r="E4856" s="328"/>
      <c r="F4856" s="328"/>
      <c r="G4856" s="328"/>
      <c r="M4856" s="328"/>
    </row>
    <row r="4857" spans="5:13" s="243" customFormat="1">
      <c r="E4857" s="328"/>
      <c r="F4857" s="328"/>
      <c r="G4857" s="328"/>
      <c r="M4857" s="328"/>
    </row>
    <row r="4858" spans="5:13" s="243" customFormat="1">
      <c r="E4858" s="328"/>
      <c r="F4858" s="328"/>
      <c r="G4858" s="328"/>
      <c r="M4858" s="328"/>
    </row>
    <row r="4859" spans="5:13" s="243" customFormat="1">
      <c r="E4859" s="328"/>
      <c r="F4859" s="328"/>
      <c r="G4859" s="328"/>
      <c r="M4859" s="328"/>
    </row>
    <row r="4860" spans="5:13" s="243" customFormat="1">
      <c r="E4860" s="328"/>
      <c r="F4860" s="328"/>
      <c r="G4860" s="328"/>
      <c r="M4860" s="328"/>
    </row>
    <row r="4861" spans="5:13" s="243" customFormat="1">
      <c r="E4861" s="328"/>
      <c r="F4861" s="328"/>
      <c r="G4861" s="328"/>
      <c r="M4861" s="328"/>
    </row>
    <row r="4862" spans="5:13" s="243" customFormat="1">
      <c r="E4862" s="328"/>
      <c r="F4862" s="328"/>
      <c r="G4862" s="328"/>
      <c r="M4862" s="328"/>
    </row>
    <row r="4863" spans="5:13" s="243" customFormat="1">
      <c r="E4863" s="328"/>
      <c r="F4863" s="328"/>
      <c r="G4863" s="328"/>
      <c r="M4863" s="328"/>
    </row>
    <row r="4864" spans="5:13" s="243" customFormat="1">
      <c r="E4864" s="328"/>
      <c r="F4864" s="328"/>
      <c r="G4864" s="328"/>
      <c r="M4864" s="328"/>
    </row>
    <row r="4865" spans="5:13" s="243" customFormat="1">
      <c r="E4865" s="328"/>
      <c r="F4865" s="328"/>
      <c r="G4865" s="328"/>
      <c r="M4865" s="328"/>
    </row>
    <row r="4866" spans="5:13" s="243" customFormat="1">
      <c r="E4866" s="328"/>
      <c r="F4866" s="328"/>
      <c r="G4866" s="328"/>
      <c r="M4866" s="328"/>
    </row>
    <row r="4867" spans="5:13" s="243" customFormat="1">
      <c r="E4867" s="328"/>
      <c r="F4867" s="328"/>
      <c r="G4867" s="328"/>
      <c r="M4867" s="328"/>
    </row>
    <row r="4868" spans="5:13" s="243" customFormat="1">
      <c r="E4868" s="328"/>
      <c r="F4868" s="328"/>
      <c r="G4868" s="328"/>
      <c r="M4868" s="328"/>
    </row>
    <row r="4869" spans="5:13" s="243" customFormat="1">
      <c r="E4869" s="328"/>
      <c r="F4869" s="328"/>
      <c r="G4869" s="328"/>
      <c r="M4869" s="328"/>
    </row>
    <row r="4870" spans="5:13" s="243" customFormat="1">
      <c r="E4870" s="328"/>
      <c r="F4870" s="328"/>
      <c r="G4870" s="328"/>
      <c r="M4870" s="328"/>
    </row>
    <row r="4871" spans="5:13" s="243" customFormat="1">
      <c r="E4871" s="328"/>
      <c r="F4871" s="328"/>
      <c r="G4871" s="328"/>
      <c r="M4871" s="328"/>
    </row>
    <row r="4872" spans="5:13" s="243" customFormat="1">
      <c r="E4872" s="328"/>
      <c r="F4872" s="328"/>
      <c r="G4872" s="328"/>
      <c r="M4872" s="328"/>
    </row>
    <row r="4873" spans="5:13" s="243" customFormat="1">
      <c r="E4873" s="328"/>
      <c r="F4873" s="328"/>
      <c r="G4873" s="328"/>
      <c r="M4873" s="328"/>
    </row>
    <row r="4874" spans="5:13" s="243" customFormat="1">
      <c r="E4874" s="328"/>
      <c r="F4874" s="328"/>
      <c r="G4874" s="328"/>
      <c r="M4874" s="328"/>
    </row>
    <row r="4875" spans="5:13" s="243" customFormat="1">
      <c r="E4875" s="328"/>
      <c r="F4875" s="328"/>
      <c r="G4875" s="328"/>
      <c r="M4875" s="328"/>
    </row>
    <row r="4876" spans="5:13" s="243" customFormat="1">
      <c r="E4876" s="328"/>
      <c r="F4876" s="328"/>
      <c r="G4876" s="328"/>
      <c r="M4876" s="328"/>
    </row>
    <row r="4877" spans="5:13" s="243" customFormat="1">
      <c r="E4877" s="328"/>
      <c r="F4877" s="328"/>
      <c r="G4877" s="328"/>
      <c r="M4877" s="328"/>
    </row>
    <row r="4878" spans="5:13" s="243" customFormat="1">
      <c r="E4878" s="328"/>
      <c r="F4878" s="328"/>
      <c r="G4878" s="328"/>
      <c r="M4878" s="328"/>
    </row>
    <row r="4879" spans="5:13" s="243" customFormat="1">
      <c r="E4879" s="328"/>
      <c r="F4879" s="328"/>
      <c r="G4879" s="328"/>
      <c r="M4879" s="328"/>
    </row>
    <row r="4880" spans="5:13" s="243" customFormat="1">
      <c r="E4880" s="328"/>
      <c r="F4880" s="328"/>
      <c r="G4880" s="328"/>
      <c r="M4880" s="328"/>
    </row>
    <row r="4881" spans="5:13" s="243" customFormat="1">
      <c r="E4881" s="328"/>
      <c r="F4881" s="328"/>
      <c r="G4881" s="328"/>
      <c r="M4881" s="328"/>
    </row>
    <row r="4882" spans="5:13" s="243" customFormat="1">
      <c r="E4882" s="328"/>
      <c r="F4882" s="328"/>
      <c r="G4882" s="328"/>
      <c r="M4882" s="328"/>
    </row>
    <row r="4883" spans="5:13" s="243" customFormat="1">
      <c r="E4883" s="328"/>
      <c r="F4883" s="328"/>
      <c r="G4883" s="328"/>
      <c r="M4883" s="328"/>
    </row>
    <row r="4884" spans="5:13" s="243" customFormat="1">
      <c r="E4884" s="328"/>
      <c r="F4884" s="328"/>
      <c r="G4884" s="328"/>
      <c r="M4884" s="328"/>
    </row>
    <row r="4885" spans="5:13" s="243" customFormat="1">
      <c r="E4885" s="328"/>
      <c r="F4885" s="328"/>
      <c r="G4885" s="328"/>
      <c r="M4885" s="328"/>
    </row>
    <row r="4886" spans="5:13" s="243" customFormat="1">
      <c r="E4886" s="328"/>
      <c r="F4886" s="328"/>
      <c r="G4886" s="328"/>
      <c r="M4886" s="328"/>
    </row>
    <row r="4887" spans="5:13" s="243" customFormat="1">
      <c r="E4887" s="328"/>
      <c r="F4887" s="328"/>
      <c r="G4887" s="328"/>
      <c r="M4887" s="328"/>
    </row>
    <row r="4888" spans="5:13" s="243" customFormat="1">
      <c r="E4888" s="328"/>
      <c r="F4888" s="328"/>
      <c r="G4888" s="328"/>
      <c r="M4888" s="328"/>
    </row>
    <row r="4889" spans="5:13" s="243" customFormat="1">
      <c r="E4889" s="328"/>
      <c r="F4889" s="328"/>
      <c r="G4889" s="328"/>
      <c r="M4889" s="328"/>
    </row>
    <row r="4890" spans="5:13" s="243" customFormat="1">
      <c r="E4890" s="328"/>
      <c r="F4890" s="328"/>
      <c r="G4890" s="328"/>
      <c r="M4890" s="328"/>
    </row>
    <row r="4891" spans="5:13" s="243" customFormat="1">
      <c r="E4891" s="328"/>
      <c r="F4891" s="328"/>
      <c r="G4891" s="328"/>
      <c r="M4891" s="328"/>
    </row>
    <row r="4892" spans="5:13" s="243" customFormat="1">
      <c r="E4892" s="328"/>
      <c r="F4892" s="328"/>
      <c r="G4892" s="328"/>
      <c r="M4892" s="328"/>
    </row>
    <row r="4893" spans="5:13" s="243" customFormat="1">
      <c r="E4893" s="328"/>
      <c r="F4893" s="328"/>
      <c r="G4893" s="328"/>
      <c r="M4893" s="328"/>
    </row>
    <row r="4894" spans="5:13" s="243" customFormat="1">
      <c r="E4894" s="328"/>
      <c r="F4894" s="328"/>
      <c r="G4894" s="328"/>
      <c r="M4894" s="328"/>
    </row>
    <row r="4895" spans="5:13" s="243" customFormat="1">
      <c r="E4895" s="328"/>
      <c r="F4895" s="328"/>
      <c r="G4895" s="328"/>
      <c r="M4895" s="328"/>
    </row>
    <row r="4896" spans="5:13" s="243" customFormat="1">
      <c r="E4896" s="328"/>
      <c r="F4896" s="328"/>
      <c r="G4896" s="328"/>
      <c r="M4896" s="328"/>
    </row>
    <row r="4897" spans="5:13" s="243" customFormat="1">
      <c r="E4897" s="328"/>
      <c r="F4897" s="328"/>
      <c r="G4897" s="328"/>
      <c r="M4897" s="328"/>
    </row>
    <row r="4898" spans="5:13" s="243" customFormat="1">
      <c r="E4898" s="328"/>
      <c r="F4898" s="328"/>
      <c r="G4898" s="328"/>
      <c r="M4898" s="328"/>
    </row>
    <row r="4899" spans="5:13" s="243" customFormat="1">
      <c r="E4899" s="328"/>
      <c r="F4899" s="328"/>
      <c r="G4899" s="328"/>
      <c r="M4899" s="328"/>
    </row>
    <row r="4900" spans="5:13" s="243" customFormat="1">
      <c r="E4900" s="328"/>
      <c r="F4900" s="328"/>
      <c r="G4900" s="328"/>
      <c r="M4900" s="328"/>
    </row>
    <row r="4901" spans="5:13" s="243" customFormat="1">
      <c r="E4901" s="328"/>
      <c r="F4901" s="328"/>
      <c r="G4901" s="328"/>
      <c r="M4901" s="328"/>
    </row>
    <row r="4902" spans="5:13" s="243" customFormat="1">
      <c r="E4902" s="328"/>
      <c r="F4902" s="328"/>
      <c r="G4902" s="328"/>
      <c r="M4902" s="328"/>
    </row>
    <row r="4903" spans="5:13" s="243" customFormat="1">
      <c r="E4903" s="328"/>
      <c r="F4903" s="328"/>
      <c r="G4903" s="328"/>
      <c r="M4903" s="328"/>
    </row>
    <row r="4904" spans="5:13" s="243" customFormat="1">
      <c r="E4904" s="328"/>
      <c r="F4904" s="328"/>
      <c r="G4904" s="328"/>
      <c r="M4904" s="328"/>
    </row>
    <row r="4905" spans="5:13" s="243" customFormat="1">
      <c r="E4905" s="328"/>
      <c r="F4905" s="328"/>
      <c r="G4905" s="328"/>
      <c r="M4905" s="328"/>
    </row>
    <row r="4906" spans="5:13" s="243" customFormat="1">
      <c r="E4906" s="328"/>
      <c r="F4906" s="328"/>
      <c r="G4906" s="328"/>
      <c r="M4906" s="328"/>
    </row>
    <row r="4907" spans="5:13" s="243" customFormat="1">
      <c r="E4907" s="328"/>
      <c r="F4907" s="328"/>
      <c r="G4907" s="328"/>
      <c r="M4907" s="328"/>
    </row>
    <row r="4908" spans="5:13" s="243" customFormat="1">
      <c r="E4908" s="328"/>
      <c r="F4908" s="328"/>
      <c r="G4908" s="328"/>
      <c r="M4908" s="328"/>
    </row>
    <row r="4909" spans="5:13" s="243" customFormat="1">
      <c r="E4909" s="328"/>
      <c r="F4909" s="328"/>
      <c r="G4909" s="328"/>
      <c r="M4909" s="328"/>
    </row>
    <row r="4910" spans="5:13" s="243" customFormat="1">
      <c r="E4910" s="328"/>
      <c r="F4910" s="328"/>
      <c r="G4910" s="328"/>
      <c r="M4910" s="328"/>
    </row>
    <row r="4911" spans="5:13" s="243" customFormat="1">
      <c r="E4911" s="328"/>
      <c r="F4911" s="328"/>
      <c r="G4911" s="328"/>
      <c r="M4911" s="328"/>
    </row>
    <row r="4912" spans="5:13" s="243" customFormat="1">
      <c r="E4912" s="328"/>
      <c r="F4912" s="328"/>
      <c r="G4912" s="328"/>
      <c r="M4912" s="328"/>
    </row>
    <row r="4913" spans="5:13" s="243" customFormat="1">
      <c r="E4913" s="328"/>
      <c r="F4913" s="328"/>
      <c r="G4913" s="328"/>
      <c r="M4913" s="328"/>
    </row>
    <row r="4914" spans="5:13" s="243" customFormat="1">
      <c r="E4914" s="328"/>
      <c r="F4914" s="328"/>
      <c r="G4914" s="328"/>
      <c r="M4914" s="328"/>
    </row>
    <row r="4915" spans="5:13" s="243" customFormat="1">
      <c r="E4915" s="328"/>
      <c r="F4915" s="328"/>
      <c r="G4915" s="328"/>
      <c r="M4915" s="328"/>
    </row>
    <row r="4916" spans="5:13" s="243" customFormat="1">
      <c r="E4916" s="328"/>
      <c r="F4916" s="328"/>
      <c r="G4916" s="328"/>
      <c r="M4916" s="328"/>
    </row>
    <row r="4917" spans="5:13" s="243" customFormat="1">
      <c r="E4917" s="328"/>
      <c r="F4917" s="328"/>
      <c r="G4917" s="328"/>
      <c r="M4917" s="328"/>
    </row>
    <row r="4918" spans="5:13" s="243" customFormat="1">
      <c r="E4918" s="328"/>
      <c r="F4918" s="328"/>
      <c r="G4918" s="328"/>
      <c r="M4918" s="328"/>
    </row>
    <row r="4919" spans="5:13" s="243" customFormat="1">
      <c r="E4919" s="328"/>
      <c r="F4919" s="328"/>
      <c r="G4919" s="328"/>
      <c r="M4919" s="328"/>
    </row>
    <row r="4920" spans="5:13" s="243" customFormat="1">
      <c r="E4920" s="328"/>
      <c r="F4920" s="328"/>
      <c r="G4920" s="328"/>
      <c r="M4920" s="328"/>
    </row>
    <row r="4921" spans="5:13" s="243" customFormat="1">
      <c r="E4921" s="328"/>
      <c r="F4921" s="328"/>
      <c r="G4921" s="328"/>
      <c r="M4921" s="328"/>
    </row>
    <row r="4922" spans="5:13" s="243" customFormat="1">
      <c r="E4922" s="328"/>
      <c r="F4922" s="328"/>
      <c r="G4922" s="328"/>
      <c r="M4922" s="328"/>
    </row>
    <row r="4923" spans="5:13" s="243" customFormat="1">
      <c r="E4923" s="328"/>
      <c r="F4923" s="328"/>
      <c r="G4923" s="328"/>
      <c r="M4923" s="328"/>
    </row>
    <row r="4924" spans="5:13" s="243" customFormat="1">
      <c r="E4924" s="328"/>
      <c r="F4924" s="328"/>
      <c r="G4924" s="328"/>
      <c r="M4924" s="328"/>
    </row>
    <row r="4925" spans="5:13" s="243" customFormat="1">
      <c r="E4925" s="328"/>
      <c r="F4925" s="328"/>
      <c r="G4925" s="328"/>
      <c r="M4925" s="328"/>
    </row>
    <row r="4926" spans="5:13" s="243" customFormat="1">
      <c r="E4926" s="328"/>
      <c r="F4926" s="328"/>
      <c r="G4926" s="328"/>
      <c r="M4926" s="328"/>
    </row>
    <row r="4927" spans="5:13" s="243" customFormat="1">
      <c r="E4927" s="328"/>
      <c r="F4927" s="328"/>
      <c r="G4927" s="328"/>
      <c r="M4927" s="328"/>
    </row>
    <row r="4928" spans="5:13" s="243" customFormat="1">
      <c r="E4928" s="328"/>
      <c r="F4928" s="328"/>
      <c r="G4928" s="328"/>
      <c r="M4928" s="328"/>
    </row>
    <row r="4929" spans="5:13" s="243" customFormat="1">
      <c r="E4929" s="328"/>
      <c r="F4929" s="328"/>
      <c r="G4929" s="328"/>
      <c r="M4929" s="328"/>
    </row>
    <row r="4930" spans="5:13" s="243" customFormat="1">
      <c r="E4930" s="328"/>
      <c r="F4930" s="328"/>
      <c r="G4930" s="328"/>
      <c r="M4930" s="328"/>
    </row>
    <row r="4931" spans="5:13" s="243" customFormat="1">
      <c r="E4931" s="328"/>
      <c r="F4931" s="328"/>
      <c r="G4931" s="328"/>
      <c r="M4931" s="328"/>
    </row>
    <row r="4932" spans="5:13" s="243" customFormat="1">
      <c r="E4932" s="328"/>
      <c r="F4932" s="328"/>
      <c r="G4932" s="328"/>
      <c r="M4932" s="328"/>
    </row>
    <row r="4933" spans="5:13" s="243" customFormat="1">
      <c r="E4933" s="328"/>
      <c r="F4933" s="328"/>
      <c r="G4933" s="328"/>
      <c r="M4933" s="328"/>
    </row>
    <row r="4934" spans="5:13" s="243" customFormat="1">
      <c r="E4934" s="328"/>
      <c r="F4934" s="328"/>
      <c r="G4934" s="328"/>
      <c r="M4934" s="328"/>
    </row>
    <row r="4935" spans="5:13" s="243" customFormat="1">
      <c r="E4935" s="328"/>
      <c r="F4935" s="328"/>
      <c r="G4935" s="328"/>
      <c r="M4935" s="328"/>
    </row>
    <row r="4936" spans="5:13" s="243" customFormat="1">
      <c r="E4936" s="328"/>
      <c r="F4936" s="328"/>
      <c r="G4936" s="328"/>
      <c r="M4936" s="328"/>
    </row>
    <row r="4937" spans="5:13" s="243" customFormat="1">
      <c r="E4937" s="328"/>
      <c r="F4937" s="328"/>
      <c r="G4937" s="328"/>
      <c r="M4937" s="328"/>
    </row>
    <row r="4938" spans="5:13" s="243" customFormat="1">
      <c r="E4938" s="328"/>
      <c r="F4938" s="328"/>
      <c r="G4938" s="328"/>
      <c r="M4938" s="328"/>
    </row>
    <row r="4939" spans="5:13" s="243" customFormat="1">
      <c r="E4939" s="328"/>
      <c r="F4939" s="328"/>
      <c r="G4939" s="328"/>
      <c r="M4939" s="328"/>
    </row>
    <row r="4940" spans="5:13" s="243" customFormat="1">
      <c r="E4940" s="328"/>
      <c r="F4940" s="328"/>
      <c r="G4940" s="328"/>
      <c r="M4940" s="328"/>
    </row>
    <row r="4941" spans="5:13" s="243" customFormat="1">
      <c r="E4941" s="328"/>
      <c r="F4941" s="328"/>
      <c r="G4941" s="328"/>
      <c r="M4941" s="328"/>
    </row>
    <row r="4942" spans="5:13" s="243" customFormat="1">
      <c r="E4942" s="328"/>
      <c r="F4942" s="328"/>
      <c r="G4942" s="328"/>
      <c r="M4942" s="328"/>
    </row>
    <row r="4943" spans="5:13" s="243" customFormat="1">
      <c r="E4943" s="328"/>
      <c r="F4943" s="328"/>
      <c r="G4943" s="328"/>
      <c r="M4943" s="328"/>
    </row>
    <row r="4944" spans="5:13" s="243" customFormat="1">
      <c r="E4944" s="328"/>
      <c r="F4944" s="328"/>
      <c r="G4944" s="328"/>
      <c r="M4944" s="328"/>
    </row>
    <row r="4945" spans="5:13" s="243" customFormat="1">
      <c r="E4945" s="328"/>
      <c r="F4945" s="328"/>
      <c r="G4945" s="328"/>
      <c r="M4945" s="328"/>
    </row>
    <row r="4946" spans="5:13" s="243" customFormat="1">
      <c r="E4946" s="328"/>
      <c r="F4946" s="328"/>
      <c r="G4946" s="328"/>
      <c r="M4946" s="328"/>
    </row>
    <row r="4947" spans="5:13" s="243" customFormat="1">
      <c r="E4947" s="328"/>
      <c r="F4947" s="328"/>
      <c r="G4947" s="328"/>
      <c r="M4947" s="328"/>
    </row>
    <row r="4948" spans="5:13" s="243" customFormat="1">
      <c r="E4948" s="328"/>
      <c r="F4948" s="328"/>
      <c r="G4948" s="328"/>
      <c r="M4948" s="328"/>
    </row>
    <row r="4949" spans="5:13" s="243" customFormat="1">
      <c r="E4949" s="328"/>
      <c r="F4949" s="328"/>
      <c r="G4949" s="328"/>
      <c r="M4949" s="328"/>
    </row>
    <row r="4950" spans="5:13" s="243" customFormat="1">
      <c r="E4950" s="328"/>
      <c r="F4950" s="328"/>
      <c r="G4950" s="328"/>
      <c r="M4950" s="328"/>
    </row>
    <row r="4951" spans="5:13" s="243" customFormat="1">
      <c r="E4951" s="328"/>
      <c r="F4951" s="328"/>
      <c r="G4951" s="328"/>
      <c r="M4951" s="328"/>
    </row>
    <row r="4952" spans="5:13" s="243" customFormat="1">
      <c r="E4952" s="328"/>
      <c r="F4952" s="328"/>
      <c r="G4952" s="328"/>
      <c r="M4952" s="328"/>
    </row>
    <row r="4953" spans="5:13" s="243" customFormat="1">
      <c r="E4953" s="328"/>
      <c r="F4953" s="328"/>
      <c r="G4953" s="328"/>
      <c r="M4953" s="328"/>
    </row>
    <row r="4954" spans="5:13" s="243" customFormat="1">
      <c r="E4954" s="328"/>
      <c r="F4954" s="328"/>
      <c r="G4954" s="328"/>
      <c r="M4954" s="328"/>
    </row>
    <row r="4955" spans="5:13" s="243" customFormat="1">
      <c r="E4955" s="328"/>
      <c r="F4955" s="328"/>
      <c r="G4955" s="328"/>
      <c r="M4955" s="328"/>
    </row>
    <row r="4956" spans="5:13" s="243" customFormat="1">
      <c r="E4956" s="328"/>
      <c r="F4956" s="328"/>
      <c r="G4956" s="328"/>
      <c r="M4956" s="328"/>
    </row>
    <row r="4957" spans="5:13" s="243" customFormat="1">
      <c r="E4957" s="328"/>
      <c r="F4957" s="328"/>
      <c r="G4957" s="328"/>
      <c r="M4957" s="328"/>
    </row>
    <row r="4958" spans="5:13" s="243" customFormat="1">
      <c r="E4958" s="328"/>
      <c r="F4958" s="328"/>
      <c r="G4958" s="328"/>
      <c r="M4958" s="328"/>
    </row>
    <row r="4959" spans="5:13" s="243" customFormat="1">
      <c r="E4959" s="328"/>
      <c r="F4959" s="328"/>
      <c r="G4959" s="328"/>
      <c r="M4959" s="328"/>
    </row>
    <row r="4960" spans="5:13" s="243" customFormat="1">
      <c r="E4960" s="328"/>
      <c r="F4960" s="328"/>
      <c r="G4960" s="328"/>
      <c r="M4960" s="328"/>
    </row>
    <row r="4961" spans="5:13" s="243" customFormat="1">
      <c r="E4961" s="328"/>
      <c r="F4961" s="328"/>
      <c r="G4961" s="328"/>
      <c r="M4961" s="328"/>
    </row>
    <row r="4962" spans="5:13" s="243" customFormat="1">
      <c r="E4962" s="328"/>
      <c r="F4962" s="328"/>
      <c r="G4962" s="328"/>
      <c r="M4962" s="328"/>
    </row>
    <row r="4963" spans="5:13" s="243" customFormat="1">
      <c r="E4963" s="328"/>
      <c r="F4963" s="328"/>
      <c r="G4963" s="328"/>
      <c r="M4963" s="328"/>
    </row>
    <row r="4964" spans="5:13" s="243" customFormat="1">
      <c r="E4964" s="328"/>
      <c r="F4964" s="328"/>
      <c r="G4964" s="328"/>
      <c r="M4964" s="328"/>
    </row>
    <row r="4965" spans="5:13" s="243" customFormat="1">
      <c r="E4965" s="328"/>
      <c r="F4965" s="328"/>
      <c r="G4965" s="328"/>
      <c r="M4965" s="328"/>
    </row>
    <row r="4966" spans="5:13" s="243" customFormat="1">
      <c r="E4966" s="328"/>
      <c r="F4966" s="328"/>
      <c r="G4966" s="328"/>
      <c r="M4966" s="328"/>
    </row>
    <row r="4967" spans="5:13" s="243" customFormat="1">
      <c r="E4967" s="328"/>
      <c r="F4967" s="328"/>
      <c r="G4967" s="328"/>
      <c r="M4967" s="328"/>
    </row>
    <row r="4968" spans="5:13" s="243" customFormat="1">
      <c r="E4968" s="328"/>
      <c r="F4968" s="328"/>
      <c r="G4968" s="328"/>
      <c r="M4968" s="328"/>
    </row>
    <row r="4969" spans="5:13" s="243" customFormat="1">
      <c r="E4969" s="328"/>
      <c r="F4969" s="328"/>
      <c r="G4969" s="328"/>
      <c r="M4969" s="328"/>
    </row>
    <row r="4970" spans="5:13" s="243" customFormat="1">
      <c r="E4970" s="328"/>
      <c r="F4970" s="328"/>
      <c r="G4970" s="328"/>
      <c r="M4970" s="328"/>
    </row>
    <row r="4971" spans="5:13" s="243" customFormat="1">
      <c r="E4971" s="328"/>
      <c r="F4971" s="328"/>
      <c r="G4971" s="328"/>
      <c r="M4971" s="328"/>
    </row>
    <row r="4972" spans="5:13" s="243" customFormat="1">
      <c r="E4972" s="328"/>
      <c r="F4972" s="328"/>
      <c r="G4972" s="328"/>
      <c r="M4972" s="328"/>
    </row>
    <row r="4973" spans="5:13" s="243" customFormat="1">
      <c r="E4973" s="328"/>
      <c r="F4973" s="328"/>
      <c r="G4973" s="328"/>
      <c r="M4973" s="328"/>
    </row>
    <row r="4974" spans="5:13" s="243" customFormat="1">
      <c r="E4974" s="328"/>
      <c r="F4974" s="328"/>
      <c r="G4974" s="328"/>
      <c r="M4974" s="328"/>
    </row>
    <row r="4975" spans="5:13" s="243" customFormat="1">
      <c r="E4975" s="328"/>
      <c r="F4975" s="328"/>
      <c r="G4975" s="328"/>
      <c r="M4975" s="328"/>
    </row>
    <row r="4976" spans="5:13" s="243" customFormat="1">
      <c r="E4976" s="328"/>
      <c r="F4976" s="328"/>
      <c r="G4976" s="328"/>
      <c r="M4976" s="328"/>
    </row>
    <row r="4977" spans="5:13" s="243" customFormat="1">
      <c r="E4977" s="328"/>
      <c r="F4977" s="328"/>
      <c r="G4977" s="328"/>
      <c r="M4977" s="328"/>
    </row>
    <row r="4978" spans="5:13" s="243" customFormat="1">
      <c r="E4978" s="328"/>
      <c r="F4978" s="328"/>
      <c r="G4978" s="328"/>
      <c r="M4978" s="328"/>
    </row>
    <row r="4979" spans="5:13" s="243" customFormat="1">
      <c r="E4979" s="328"/>
      <c r="F4979" s="328"/>
      <c r="G4979" s="328"/>
      <c r="M4979" s="328"/>
    </row>
    <row r="4980" spans="5:13" s="243" customFormat="1">
      <c r="E4980" s="328"/>
      <c r="F4980" s="328"/>
      <c r="G4980" s="328"/>
      <c r="M4980" s="328"/>
    </row>
    <row r="4981" spans="5:13" s="243" customFormat="1">
      <c r="E4981" s="328"/>
      <c r="F4981" s="328"/>
      <c r="G4981" s="328"/>
      <c r="M4981" s="328"/>
    </row>
    <row r="4982" spans="5:13" s="243" customFormat="1">
      <c r="E4982" s="328"/>
      <c r="F4982" s="328"/>
      <c r="G4982" s="328"/>
      <c r="M4982" s="328"/>
    </row>
    <row r="4983" spans="5:13" s="243" customFormat="1">
      <c r="E4983" s="328"/>
      <c r="F4983" s="328"/>
      <c r="G4983" s="328"/>
      <c r="M4983" s="328"/>
    </row>
    <row r="4984" spans="5:13" s="243" customFormat="1">
      <c r="E4984" s="328"/>
      <c r="F4984" s="328"/>
      <c r="G4984" s="328"/>
      <c r="M4984" s="328"/>
    </row>
    <row r="4985" spans="5:13" s="243" customFormat="1">
      <c r="E4985" s="328"/>
      <c r="F4985" s="328"/>
      <c r="G4985" s="328"/>
      <c r="M4985" s="328"/>
    </row>
    <row r="4986" spans="5:13" s="243" customFormat="1">
      <c r="E4986" s="328"/>
      <c r="F4986" s="328"/>
      <c r="G4986" s="328"/>
      <c r="M4986" s="328"/>
    </row>
    <row r="4987" spans="5:13" s="243" customFormat="1">
      <c r="E4987" s="328"/>
      <c r="F4987" s="328"/>
      <c r="G4987" s="328"/>
      <c r="M4987" s="328"/>
    </row>
    <row r="4988" spans="5:13" s="243" customFormat="1">
      <c r="E4988" s="328"/>
      <c r="F4988" s="328"/>
      <c r="G4988" s="328"/>
      <c r="M4988" s="328"/>
    </row>
    <row r="4989" spans="5:13" s="243" customFormat="1">
      <c r="E4989" s="328"/>
      <c r="F4989" s="328"/>
      <c r="G4989" s="328"/>
      <c r="M4989" s="328"/>
    </row>
    <row r="4990" spans="5:13" s="243" customFormat="1">
      <c r="E4990" s="328"/>
      <c r="F4990" s="328"/>
      <c r="G4990" s="328"/>
      <c r="M4990" s="328"/>
    </row>
    <row r="4991" spans="5:13" s="243" customFormat="1">
      <c r="E4991" s="328"/>
      <c r="F4991" s="328"/>
      <c r="G4991" s="328"/>
      <c r="M4991" s="328"/>
    </row>
    <row r="4992" spans="5:13" s="243" customFormat="1">
      <c r="E4992" s="328"/>
      <c r="F4992" s="328"/>
      <c r="G4992" s="328"/>
      <c r="M4992" s="328"/>
    </row>
    <row r="4993" spans="5:13" s="243" customFormat="1">
      <c r="E4993" s="328"/>
      <c r="F4993" s="328"/>
      <c r="G4993" s="328"/>
      <c r="M4993" s="328"/>
    </row>
    <row r="4994" spans="5:13" s="243" customFormat="1">
      <c r="E4994" s="328"/>
      <c r="F4994" s="328"/>
      <c r="G4994" s="328"/>
      <c r="M4994" s="328"/>
    </row>
    <row r="4995" spans="5:13" s="243" customFormat="1">
      <c r="E4995" s="328"/>
      <c r="F4995" s="328"/>
      <c r="G4995" s="328"/>
      <c r="M4995" s="328"/>
    </row>
    <row r="4996" spans="5:13" s="243" customFormat="1">
      <c r="E4996" s="328"/>
      <c r="F4996" s="328"/>
      <c r="G4996" s="328"/>
      <c r="M4996" s="328"/>
    </row>
    <row r="4997" spans="5:13" s="243" customFormat="1">
      <c r="E4997" s="328"/>
      <c r="F4997" s="328"/>
      <c r="G4997" s="328"/>
      <c r="M4997" s="328"/>
    </row>
    <row r="4998" spans="5:13" s="243" customFormat="1">
      <c r="E4998" s="328"/>
      <c r="F4998" s="328"/>
      <c r="G4998" s="328"/>
      <c r="M4998" s="328"/>
    </row>
    <row r="4999" spans="5:13" s="243" customFormat="1">
      <c r="E4999" s="328"/>
      <c r="F4999" s="328"/>
      <c r="G4999" s="328"/>
      <c r="M4999" s="328"/>
    </row>
    <row r="5000" spans="5:13" s="243" customFormat="1">
      <c r="E5000" s="328"/>
      <c r="F5000" s="328"/>
      <c r="G5000" s="328"/>
      <c r="M5000" s="328"/>
    </row>
    <row r="5001" spans="5:13" s="243" customFormat="1">
      <c r="E5001" s="328"/>
      <c r="F5001" s="328"/>
      <c r="G5001" s="328"/>
      <c r="M5001" s="328"/>
    </row>
    <row r="5002" spans="5:13" s="243" customFormat="1">
      <c r="E5002" s="328"/>
      <c r="F5002" s="328"/>
      <c r="G5002" s="328"/>
      <c r="M5002" s="328"/>
    </row>
    <row r="5003" spans="5:13" s="243" customFormat="1">
      <c r="E5003" s="328"/>
      <c r="F5003" s="328"/>
      <c r="G5003" s="328"/>
      <c r="M5003" s="328"/>
    </row>
    <row r="5004" spans="5:13" s="243" customFormat="1">
      <c r="E5004" s="328"/>
      <c r="F5004" s="328"/>
      <c r="G5004" s="328"/>
      <c r="M5004" s="328"/>
    </row>
    <row r="5005" spans="5:13" s="243" customFormat="1">
      <c r="E5005" s="328"/>
      <c r="F5005" s="328"/>
      <c r="G5005" s="328"/>
      <c r="M5005" s="328"/>
    </row>
    <row r="5006" spans="5:13" s="243" customFormat="1">
      <c r="E5006" s="328"/>
      <c r="F5006" s="328"/>
      <c r="G5006" s="328"/>
      <c r="M5006" s="328"/>
    </row>
    <row r="5007" spans="5:13" s="243" customFormat="1">
      <c r="E5007" s="328"/>
      <c r="F5007" s="328"/>
      <c r="G5007" s="328"/>
      <c r="M5007" s="328"/>
    </row>
    <row r="5008" spans="5:13" s="243" customFormat="1">
      <c r="E5008" s="328"/>
      <c r="F5008" s="328"/>
      <c r="G5008" s="328"/>
      <c r="M5008" s="328"/>
    </row>
    <row r="5009" spans="5:13" s="243" customFormat="1">
      <c r="E5009" s="328"/>
      <c r="F5009" s="328"/>
      <c r="G5009" s="328"/>
      <c r="M5009" s="328"/>
    </row>
    <row r="5010" spans="5:13" s="243" customFormat="1">
      <c r="E5010" s="328"/>
      <c r="F5010" s="328"/>
      <c r="G5010" s="328"/>
      <c r="M5010" s="328"/>
    </row>
    <row r="5011" spans="5:13" s="243" customFormat="1">
      <c r="E5011" s="328"/>
      <c r="F5011" s="328"/>
      <c r="G5011" s="328"/>
      <c r="M5011" s="328"/>
    </row>
    <row r="5012" spans="5:13" s="243" customFormat="1">
      <c r="E5012" s="328"/>
      <c r="F5012" s="328"/>
      <c r="G5012" s="328"/>
      <c r="M5012" s="328"/>
    </row>
    <row r="5013" spans="5:13" s="243" customFormat="1">
      <c r="E5013" s="328"/>
      <c r="F5013" s="328"/>
      <c r="G5013" s="328"/>
      <c r="M5013" s="328"/>
    </row>
    <row r="5014" spans="5:13" s="243" customFormat="1">
      <c r="E5014" s="328"/>
      <c r="F5014" s="328"/>
      <c r="G5014" s="328"/>
      <c r="M5014" s="328"/>
    </row>
    <row r="5015" spans="5:13" s="243" customFormat="1">
      <c r="E5015" s="328"/>
      <c r="F5015" s="328"/>
      <c r="G5015" s="328"/>
      <c r="M5015" s="328"/>
    </row>
    <row r="5016" spans="5:13" s="243" customFormat="1">
      <c r="E5016" s="328"/>
      <c r="F5016" s="328"/>
      <c r="G5016" s="328"/>
      <c r="M5016" s="328"/>
    </row>
    <row r="5017" spans="5:13" s="243" customFormat="1">
      <c r="E5017" s="328"/>
      <c r="F5017" s="328"/>
      <c r="G5017" s="328"/>
      <c r="M5017" s="328"/>
    </row>
    <row r="5018" spans="5:13" s="243" customFormat="1">
      <c r="E5018" s="328"/>
      <c r="F5018" s="328"/>
      <c r="G5018" s="328"/>
      <c r="M5018" s="328"/>
    </row>
    <row r="5019" spans="5:13" s="243" customFormat="1">
      <c r="E5019" s="328"/>
      <c r="F5019" s="328"/>
      <c r="G5019" s="328"/>
      <c r="M5019" s="328"/>
    </row>
    <row r="5020" spans="5:13" s="243" customFormat="1">
      <c r="E5020" s="328"/>
      <c r="F5020" s="328"/>
      <c r="G5020" s="328"/>
      <c r="M5020" s="328"/>
    </row>
    <row r="5021" spans="5:13" s="243" customFormat="1">
      <c r="E5021" s="328"/>
      <c r="F5021" s="328"/>
      <c r="G5021" s="328"/>
      <c r="M5021" s="328"/>
    </row>
    <row r="5022" spans="5:13" s="243" customFormat="1">
      <c r="E5022" s="328"/>
      <c r="F5022" s="328"/>
      <c r="G5022" s="328"/>
      <c r="M5022" s="328"/>
    </row>
    <row r="5023" spans="5:13" s="243" customFormat="1">
      <c r="E5023" s="328"/>
      <c r="F5023" s="328"/>
      <c r="G5023" s="328"/>
      <c r="M5023" s="328"/>
    </row>
    <row r="5024" spans="5:13" s="243" customFormat="1">
      <c r="E5024" s="328"/>
      <c r="F5024" s="328"/>
      <c r="G5024" s="328"/>
      <c r="M5024" s="328"/>
    </row>
    <row r="5025" spans="5:13" s="243" customFormat="1">
      <c r="E5025" s="328"/>
      <c r="F5025" s="328"/>
      <c r="G5025" s="328"/>
      <c r="M5025" s="328"/>
    </row>
    <row r="5026" spans="5:13" s="243" customFormat="1">
      <c r="E5026" s="328"/>
      <c r="F5026" s="328"/>
      <c r="G5026" s="328"/>
      <c r="M5026" s="328"/>
    </row>
    <row r="5027" spans="5:13" s="243" customFormat="1">
      <c r="E5027" s="328"/>
      <c r="F5027" s="328"/>
      <c r="G5027" s="328"/>
      <c r="M5027" s="328"/>
    </row>
    <row r="5028" spans="5:13" s="243" customFormat="1">
      <c r="E5028" s="328"/>
      <c r="F5028" s="328"/>
      <c r="G5028" s="328"/>
      <c r="M5028" s="328"/>
    </row>
    <row r="5029" spans="5:13" s="243" customFormat="1">
      <c r="E5029" s="328"/>
      <c r="F5029" s="328"/>
      <c r="G5029" s="328"/>
      <c r="M5029" s="328"/>
    </row>
    <row r="5030" spans="5:13" s="243" customFormat="1">
      <c r="E5030" s="328"/>
      <c r="F5030" s="328"/>
      <c r="G5030" s="328"/>
      <c r="M5030" s="328"/>
    </row>
    <row r="5031" spans="5:13" s="243" customFormat="1">
      <c r="E5031" s="328"/>
      <c r="F5031" s="328"/>
      <c r="G5031" s="328"/>
      <c r="M5031" s="328"/>
    </row>
    <row r="5032" spans="5:13" s="243" customFormat="1">
      <c r="E5032" s="328"/>
      <c r="F5032" s="328"/>
      <c r="G5032" s="328"/>
      <c r="M5032" s="328"/>
    </row>
    <row r="5033" spans="5:13" s="243" customFormat="1">
      <c r="E5033" s="328"/>
      <c r="F5033" s="328"/>
      <c r="G5033" s="328"/>
      <c r="M5033" s="328"/>
    </row>
    <row r="5034" spans="5:13" s="243" customFormat="1">
      <c r="E5034" s="328"/>
      <c r="F5034" s="328"/>
      <c r="G5034" s="328"/>
      <c r="M5034" s="328"/>
    </row>
    <row r="5035" spans="5:13" s="243" customFormat="1">
      <c r="E5035" s="328"/>
      <c r="F5035" s="328"/>
      <c r="G5035" s="328"/>
      <c r="M5035" s="328"/>
    </row>
    <row r="5036" spans="5:13" s="243" customFormat="1">
      <c r="E5036" s="328"/>
      <c r="F5036" s="328"/>
      <c r="G5036" s="328"/>
      <c r="M5036" s="328"/>
    </row>
    <row r="5037" spans="5:13" s="243" customFormat="1">
      <c r="E5037" s="328"/>
      <c r="F5037" s="328"/>
      <c r="G5037" s="328"/>
      <c r="M5037" s="328"/>
    </row>
    <row r="5038" spans="5:13" s="243" customFormat="1">
      <c r="E5038" s="328"/>
      <c r="F5038" s="328"/>
      <c r="G5038" s="328"/>
      <c r="M5038" s="328"/>
    </row>
    <row r="5039" spans="5:13" s="243" customFormat="1">
      <c r="E5039" s="328"/>
      <c r="F5039" s="328"/>
      <c r="G5039" s="328"/>
      <c r="M5039" s="328"/>
    </row>
    <row r="5040" spans="5:13" s="243" customFormat="1">
      <c r="E5040" s="328"/>
      <c r="F5040" s="328"/>
      <c r="G5040" s="328"/>
      <c r="M5040" s="328"/>
    </row>
    <row r="5041" spans="5:13" s="243" customFormat="1">
      <c r="E5041" s="328"/>
      <c r="F5041" s="328"/>
      <c r="G5041" s="328"/>
      <c r="M5041" s="328"/>
    </row>
    <row r="5042" spans="5:13" s="243" customFormat="1">
      <c r="E5042" s="328"/>
      <c r="F5042" s="328"/>
      <c r="G5042" s="328"/>
      <c r="M5042" s="328"/>
    </row>
    <row r="5043" spans="5:13" s="243" customFormat="1">
      <c r="E5043" s="328"/>
      <c r="F5043" s="328"/>
      <c r="G5043" s="328"/>
      <c r="M5043" s="328"/>
    </row>
    <row r="5044" spans="5:13" s="243" customFormat="1">
      <c r="E5044" s="328"/>
      <c r="F5044" s="328"/>
      <c r="G5044" s="328"/>
      <c r="M5044" s="328"/>
    </row>
    <row r="5045" spans="5:13" s="243" customFormat="1">
      <c r="E5045" s="328"/>
      <c r="F5045" s="328"/>
      <c r="G5045" s="328"/>
      <c r="M5045" s="328"/>
    </row>
    <row r="5046" spans="5:13" s="243" customFormat="1">
      <c r="E5046" s="328"/>
      <c r="F5046" s="328"/>
      <c r="G5046" s="328"/>
      <c r="M5046" s="328"/>
    </row>
    <row r="5047" spans="5:13" s="243" customFormat="1">
      <c r="E5047" s="328"/>
      <c r="F5047" s="328"/>
      <c r="G5047" s="328"/>
      <c r="M5047" s="328"/>
    </row>
    <row r="5048" spans="5:13" s="243" customFormat="1">
      <c r="E5048" s="328"/>
      <c r="F5048" s="328"/>
      <c r="G5048" s="328"/>
      <c r="M5048" s="328"/>
    </row>
    <row r="5049" spans="5:13" s="243" customFormat="1">
      <c r="E5049" s="328"/>
      <c r="F5049" s="328"/>
      <c r="G5049" s="328"/>
      <c r="M5049" s="328"/>
    </row>
    <row r="5050" spans="5:13" s="243" customFormat="1">
      <c r="E5050" s="328"/>
      <c r="F5050" s="328"/>
      <c r="G5050" s="328"/>
      <c r="M5050" s="328"/>
    </row>
    <row r="5051" spans="5:13" s="243" customFormat="1">
      <c r="E5051" s="328"/>
      <c r="F5051" s="328"/>
      <c r="G5051" s="328"/>
      <c r="M5051" s="328"/>
    </row>
    <row r="5052" spans="5:13" s="243" customFormat="1">
      <c r="E5052" s="328"/>
      <c r="F5052" s="328"/>
      <c r="G5052" s="328"/>
      <c r="M5052" s="328"/>
    </row>
    <row r="5053" spans="5:13" s="243" customFormat="1">
      <c r="E5053" s="328"/>
      <c r="F5053" s="328"/>
      <c r="G5053" s="328"/>
      <c r="M5053" s="328"/>
    </row>
    <row r="5054" spans="5:13" s="243" customFormat="1">
      <c r="E5054" s="328"/>
      <c r="F5054" s="328"/>
      <c r="G5054" s="328"/>
      <c r="M5054" s="328"/>
    </row>
    <row r="5055" spans="5:13" s="243" customFormat="1">
      <c r="E5055" s="328"/>
      <c r="F5055" s="328"/>
      <c r="G5055" s="328"/>
      <c r="M5055" s="328"/>
    </row>
    <row r="5056" spans="5:13" s="243" customFormat="1">
      <c r="E5056" s="328"/>
      <c r="F5056" s="328"/>
      <c r="G5056" s="328"/>
      <c r="M5056" s="328"/>
    </row>
    <row r="5057" spans="5:13" s="243" customFormat="1">
      <c r="E5057" s="328"/>
      <c r="F5057" s="328"/>
      <c r="G5057" s="328"/>
      <c r="M5057" s="328"/>
    </row>
    <row r="5058" spans="5:13" s="243" customFormat="1">
      <c r="E5058" s="328"/>
      <c r="F5058" s="328"/>
      <c r="G5058" s="328"/>
      <c r="M5058" s="328"/>
    </row>
    <row r="5059" spans="5:13" s="243" customFormat="1">
      <c r="E5059" s="328"/>
      <c r="F5059" s="328"/>
      <c r="G5059" s="328"/>
      <c r="M5059" s="328"/>
    </row>
    <row r="5060" spans="5:13" s="243" customFormat="1">
      <c r="E5060" s="328"/>
      <c r="F5060" s="328"/>
      <c r="G5060" s="328"/>
      <c r="M5060" s="328"/>
    </row>
    <row r="5061" spans="5:13" s="243" customFormat="1">
      <c r="E5061" s="328"/>
      <c r="F5061" s="328"/>
      <c r="G5061" s="328"/>
      <c r="M5061" s="328"/>
    </row>
    <row r="5062" spans="5:13" s="243" customFormat="1">
      <c r="E5062" s="328"/>
      <c r="F5062" s="328"/>
      <c r="G5062" s="328"/>
      <c r="M5062" s="328"/>
    </row>
    <row r="5063" spans="5:13" s="243" customFormat="1">
      <c r="E5063" s="328"/>
      <c r="F5063" s="328"/>
      <c r="G5063" s="328"/>
      <c r="M5063" s="328"/>
    </row>
    <row r="5064" spans="5:13" s="243" customFormat="1">
      <c r="E5064" s="328"/>
      <c r="F5064" s="328"/>
      <c r="G5064" s="328"/>
      <c r="M5064" s="328"/>
    </row>
    <row r="5065" spans="5:13" s="243" customFormat="1">
      <c r="E5065" s="328"/>
      <c r="F5065" s="328"/>
      <c r="G5065" s="328"/>
      <c r="M5065" s="328"/>
    </row>
    <row r="5066" spans="5:13" s="243" customFormat="1">
      <c r="E5066" s="328"/>
      <c r="F5066" s="328"/>
      <c r="G5066" s="328"/>
      <c r="M5066" s="328"/>
    </row>
    <row r="5067" spans="5:13" s="243" customFormat="1">
      <c r="E5067" s="328"/>
      <c r="F5067" s="328"/>
      <c r="G5067" s="328"/>
      <c r="M5067" s="328"/>
    </row>
    <row r="5068" spans="5:13" s="243" customFormat="1">
      <c r="E5068" s="328"/>
      <c r="F5068" s="328"/>
      <c r="G5068" s="328"/>
      <c r="M5068" s="328"/>
    </row>
    <row r="5069" spans="5:13" s="243" customFormat="1">
      <c r="E5069" s="328"/>
      <c r="F5069" s="328"/>
      <c r="G5069" s="328"/>
      <c r="M5069" s="328"/>
    </row>
    <row r="5070" spans="5:13" s="243" customFormat="1">
      <c r="E5070" s="328"/>
      <c r="F5070" s="328"/>
      <c r="G5070" s="328"/>
      <c r="M5070" s="328"/>
    </row>
    <row r="5071" spans="5:13" s="243" customFormat="1">
      <c r="E5071" s="328"/>
      <c r="F5071" s="328"/>
      <c r="G5071" s="328"/>
      <c r="M5071" s="328"/>
    </row>
    <row r="5072" spans="5:13" s="243" customFormat="1">
      <c r="E5072" s="328"/>
      <c r="F5072" s="328"/>
      <c r="G5072" s="328"/>
      <c r="M5072" s="328"/>
    </row>
    <row r="5073" spans="5:13" s="243" customFormat="1">
      <c r="E5073" s="328"/>
      <c r="F5073" s="328"/>
      <c r="G5073" s="328"/>
      <c r="M5073" s="328"/>
    </row>
    <row r="5074" spans="5:13" s="243" customFormat="1">
      <c r="E5074" s="328"/>
      <c r="F5074" s="328"/>
      <c r="G5074" s="328"/>
      <c r="M5074" s="328"/>
    </row>
    <row r="5075" spans="5:13" s="243" customFormat="1">
      <c r="E5075" s="328"/>
      <c r="F5075" s="328"/>
      <c r="G5075" s="328"/>
      <c r="M5075" s="328"/>
    </row>
    <row r="5076" spans="5:13" s="243" customFormat="1">
      <c r="E5076" s="328"/>
      <c r="F5076" s="328"/>
      <c r="G5076" s="328"/>
      <c r="M5076" s="328"/>
    </row>
    <row r="5077" spans="5:13" s="243" customFormat="1">
      <c r="E5077" s="328"/>
      <c r="F5077" s="328"/>
      <c r="G5077" s="328"/>
      <c r="M5077" s="328"/>
    </row>
    <row r="5078" spans="5:13" s="243" customFormat="1">
      <c r="E5078" s="328"/>
      <c r="F5078" s="328"/>
      <c r="G5078" s="328"/>
      <c r="M5078" s="328"/>
    </row>
    <row r="5079" spans="5:13" s="243" customFormat="1">
      <c r="E5079" s="328"/>
      <c r="F5079" s="328"/>
      <c r="G5079" s="328"/>
      <c r="M5079" s="328"/>
    </row>
    <row r="5080" spans="5:13" s="243" customFormat="1">
      <c r="E5080" s="328"/>
      <c r="F5080" s="328"/>
      <c r="G5080" s="328"/>
      <c r="M5080" s="328"/>
    </row>
    <row r="5081" spans="5:13" s="243" customFormat="1">
      <c r="E5081" s="328"/>
      <c r="F5081" s="328"/>
      <c r="G5081" s="328"/>
      <c r="M5081" s="328"/>
    </row>
    <row r="5082" spans="5:13" s="243" customFormat="1">
      <c r="E5082" s="328"/>
      <c r="F5082" s="328"/>
      <c r="G5082" s="328"/>
      <c r="M5082" s="328"/>
    </row>
    <row r="5083" spans="5:13" s="243" customFormat="1">
      <c r="E5083" s="328"/>
      <c r="F5083" s="328"/>
      <c r="G5083" s="328"/>
      <c r="M5083" s="328"/>
    </row>
    <row r="5084" spans="5:13" s="243" customFormat="1">
      <c r="E5084" s="328"/>
      <c r="F5084" s="328"/>
      <c r="G5084" s="328"/>
      <c r="M5084" s="328"/>
    </row>
    <row r="5085" spans="5:13" s="243" customFormat="1">
      <c r="E5085" s="328"/>
      <c r="F5085" s="328"/>
      <c r="G5085" s="328"/>
      <c r="M5085" s="328"/>
    </row>
    <row r="5086" spans="5:13" s="243" customFormat="1">
      <c r="E5086" s="328"/>
      <c r="F5086" s="328"/>
      <c r="G5086" s="328"/>
      <c r="M5086" s="328"/>
    </row>
    <row r="5087" spans="5:13" s="243" customFormat="1">
      <c r="E5087" s="328"/>
      <c r="F5087" s="328"/>
      <c r="G5087" s="328"/>
      <c r="M5087" s="328"/>
    </row>
    <row r="5088" spans="5:13" s="243" customFormat="1">
      <c r="E5088" s="328"/>
      <c r="F5088" s="328"/>
      <c r="G5088" s="328"/>
      <c r="M5088" s="328"/>
    </row>
    <row r="5089" spans="5:13" s="243" customFormat="1">
      <c r="E5089" s="328"/>
      <c r="F5089" s="328"/>
      <c r="G5089" s="328"/>
      <c r="M5089" s="328"/>
    </row>
    <row r="5090" spans="5:13" s="243" customFormat="1">
      <c r="E5090" s="328"/>
      <c r="F5090" s="328"/>
      <c r="G5090" s="328"/>
      <c r="M5090" s="328"/>
    </row>
    <row r="5091" spans="5:13" s="243" customFormat="1">
      <c r="E5091" s="328"/>
      <c r="F5091" s="328"/>
      <c r="G5091" s="328"/>
      <c r="M5091" s="328"/>
    </row>
    <row r="5092" spans="5:13" s="243" customFormat="1">
      <c r="E5092" s="328"/>
      <c r="F5092" s="328"/>
      <c r="G5092" s="328"/>
      <c r="M5092" s="328"/>
    </row>
    <row r="5093" spans="5:13" s="243" customFormat="1">
      <c r="E5093" s="328"/>
      <c r="F5093" s="328"/>
      <c r="G5093" s="328"/>
      <c r="M5093" s="328"/>
    </row>
    <row r="5094" spans="5:13" s="243" customFormat="1">
      <c r="E5094" s="328"/>
      <c r="F5094" s="328"/>
      <c r="G5094" s="328"/>
      <c r="M5094" s="328"/>
    </row>
    <row r="5095" spans="5:13" s="243" customFormat="1">
      <c r="E5095" s="328"/>
      <c r="F5095" s="328"/>
      <c r="G5095" s="328"/>
      <c r="M5095" s="328"/>
    </row>
    <row r="5096" spans="5:13" s="243" customFormat="1">
      <c r="E5096" s="328"/>
      <c r="F5096" s="328"/>
      <c r="G5096" s="328"/>
      <c r="M5096" s="328"/>
    </row>
    <row r="5097" spans="5:13" s="243" customFormat="1">
      <c r="E5097" s="328"/>
      <c r="F5097" s="328"/>
      <c r="G5097" s="328"/>
      <c r="M5097" s="328"/>
    </row>
    <row r="5098" spans="5:13" s="243" customFormat="1">
      <c r="E5098" s="328"/>
      <c r="F5098" s="328"/>
      <c r="G5098" s="328"/>
      <c r="M5098" s="328"/>
    </row>
    <row r="5099" spans="5:13" s="243" customFormat="1">
      <c r="E5099" s="328"/>
      <c r="F5099" s="328"/>
      <c r="G5099" s="328"/>
      <c r="M5099" s="328"/>
    </row>
    <row r="5100" spans="5:13" s="243" customFormat="1">
      <c r="E5100" s="328"/>
      <c r="F5100" s="328"/>
      <c r="G5100" s="328"/>
      <c r="M5100" s="328"/>
    </row>
    <row r="5101" spans="5:13" s="243" customFormat="1">
      <c r="E5101" s="328"/>
      <c r="F5101" s="328"/>
      <c r="G5101" s="328"/>
      <c r="M5101" s="328"/>
    </row>
    <row r="5102" spans="5:13" s="243" customFormat="1">
      <c r="E5102" s="328"/>
      <c r="F5102" s="328"/>
      <c r="G5102" s="328"/>
      <c r="M5102" s="328"/>
    </row>
    <row r="5103" spans="5:13" s="243" customFormat="1">
      <c r="E5103" s="328"/>
      <c r="F5103" s="328"/>
      <c r="G5103" s="328"/>
      <c r="M5103" s="328"/>
    </row>
    <row r="5104" spans="5:13" s="243" customFormat="1">
      <c r="E5104" s="328"/>
      <c r="F5104" s="328"/>
      <c r="G5104" s="328"/>
      <c r="M5104" s="328"/>
    </row>
    <row r="5105" spans="5:13" s="243" customFormat="1">
      <c r="E5105" s="328"/>
      <c r="F5105" s="328"/>
      <c r="G5105" s="328"/>
      <c r="M5105" s="328"/>
    </row>
    <row r="5106" spans="5:13" s="243" customFormat="1">
      <c r="E5106" s="328"/>
      <c r="F5106" s="328"/>
      <c r="G5106" s="328"/>
      <c r="M5106" s="328"/>
    </row>
    <row r="5107" spans="5:13" s="243" customFormat="1">
      <c r="E5107" s="328"/>
      <c r="F5107" s="328"/>
      <c r="G5107" s="328"/>
      <c r="M5107" s="328"/>
    </row>
    <row r="5108" spans="5:13" s="243" customFormat="1">
      <c r="E5108" s="328"/>
      <c r="F5108" s="328"/>
      <c r="G5108" s="328"/>
      <c r="M5108" s="328"/>
    </row>
    <row r="5109" spans="5:13" s="243" customFormat="1">
      <c r="E5109" s="328"/>
      <c r="F5109" s="328"/>
      <c r="G5109" s="328"/>
      <c r="M5109" s="328"/>
    </row>
    <row r="5110" spans="5:13" s="243" customFormat="1">
      <c r="E5110" s="328"/>
      <c r="F5110" s="328"/>
      <c r="G5110" s="328"/>
      <c r="M5110" s="328"/>
    </row>
    <row r="5111" spans="5:13" s="243" customFormat="1">
      <c r="E5111" s="328"/>
      <c r="F5111" s="328"/>
      <c r="G5111" s="328"/>
      <c r="M5111" s="328"/>
    </row>
    <row r="5112" spans="5:13" s="243" customFormat="1">
      <c r="E5112" s="328"/>
      <c r="F5112" s="328"/>
      <c r="G5112" s="328"/>
      <c r="M5112" s="328"/>
    </row>
    <row r="5113" spans="5:13" s="243" customFormat="1">
      <c r="E5113" s="328"/>
      <c r="F5113" s="328"/>
      <c r="G5113" s="328"/>
      <c r="M5113" s="328"/>
    </row>
    <row r="5114" spans="5:13" s="243" customFormat="1">
      <c r="E5114" s="328"/>
      <c r="F5114" s="328"/>
      <c r="G5114" s="328"/>
      <c r="M5114" s="328"/>
    </row>
    <row r="5115" spans="5:13" s="243" customFormat="1">
      <c r="E5115" s="328"/>
      <c r="F5115" s="328"/>
      <c r="G5115" s="328"/>
      <c r="M5115" s="328"/>
    </row>
    <row r="5116" spans="5:13" s="243" customFormat="1">
      <c r="E5116" s="328"/>
      <c r="F5116" s="328"/>
      <c r="G5116" s="328"/>
      <c r="M5116" s="328"/>
    </row>
    <row r="5117" spans="5:13" s="243" customFormat="1">
      <c r="E5117" s="328"/>
      <c r="F5117" s="328"/>
      <c r="G5117" s="328"/>
      <c r="M5117" s="328"/>
    </row>
    <row r="5118" spans="5:13" s="243" customFormat="1">
      <c r="E5118" s="328"/>
      <c r="F5118" s="328"/>
      <c r="G5118" s="328"/>
      <c r="M5118" s="328"/>
    </row>
    <row r="5119" spans="5:13" s="243" customFormat="1">
      <c r="E5119" s="328"/>
      <c r="F5119" s="328"/>
      <c r="G5119" s="328"/>
      <c r="M5119" s="328"/>
    </row>
    <row r="5120" spans="5:13" s="243" customFormat="1">
      <c r="E5120" s="328"/>
      <c r="F5120" s="328"/>
      <c r="G5120" s="328"/>
      <c r="M5120" s="328"/>
    </row>
    <row r="5121" spans="5:13" s="243" customFormat="1">
      <c r="E5121" s="328"/>
      <c r="F5121" s="328"/>
      <c r="G5121" s="328"/>
      <c r="M5121" s="328"/>
    </row>
    <row r="5122" spans="5:13" s="243" customFormat="1">
      <c r="E5122" s="328"/>
      <c r="F5122" s="328"/>
      <c r="G5122" s="328"/>
      <c r="M5122" s="328"/>
    </row>
    <row r="5123" spans="5:13" s="243" customFormat="1">
      <c r="E5123" s="328"/>
      <c r="F5123" s="328"/>
      <c r="G5123" s="328"/>
      <c r="M5123" s="328"/>
    </row>
    <row r="5124" spans="5:13" s="243" customFormat="1">
      <c r="E5124" s="328"/>
      <c r="F5124" s="328"/>
      <c r="G5124" s="328"/>
      <c r="M5124" s="328"/>
    </row>
    <row r="5125" spans="5:13" s="243" customFormat="1">
      <c r="E5125" s="328"/>
      <c r="F5125" s="328"/>
      <c r="G5125" s="328"/>
      <c r="M5125" s="328"/>
    </row>
    <row r="5126" spans="5:13" s="243" customFormat="1">
      <c r="E5126" s="328"/>
      <c r="F5126" s="328"/>
      <c r="G5126" s="328"/>
      <c r="M5126" s="328"/>
    </row>
    <row r="5127" spans="5:13" s="243" customFormat="1">
      <c r="E5127" s="328"/>
      <c r="F5127" s="328"/>
      <c r="G5127" s="328"/>
      <c r="M5127" s="328"/>
    </row>
    <row r="5128" spans="5:13" s="243" customFormat="1">
      <c r="E5128" s="328"/>
      <c r="F5128" s="328"/>
      <c r="G5128" s="328"/>
      <c r="M5128" s="328"/>
    </row>
    <row r="5129" spans="5:13" s="243" customFormat="1">
      <c r="E5129" s="328"/>
      <c r="F5129" s="328"/>
      <c r="G5129" s="328"/>
      <c r="M5129" s="328"/>
    </row>
    <row r="5130" spans="5:13" s="243" customFormat="1">
      <c r="E5130" s="328"/>
      <c r="F5130" s="328"/>
      <c r="G5130" s="328"/>
      <c r="M5130" s="328"/>
    </row>
    <row r="5131" spans="5:13" s="243" customFormat="1">
      <c r="E5131" s="328"/>
      <c r="F5131" s="328"/>
      <c r="G5131" s="328"/>
      <c r="M5131" s="328"/>
    </row>
    <row r="5132" spans="5:13" s="243" customFormat="1">
      <c r="E5132" s="328"/>
      <c r="F5132" s="328"/>
      <c r="G5132" s="328"/>
      <c r="M5132" s="328"/>
    </row>
    <row r="5133" spans="5:13" s="243" customFormat="1">
      <c r="E5133" s="328"/>
      <c r="F5133" s="328"/>
      <c r="G5133" s="328"/>
      <c r="M5133" s="328"/>
    </row>
    <row r="5134" spans="5:13" s="243" customFormat="1">
      <c r="E5134" s="328"/>
      <c r="F5134" s="328"/>
      <c r="G5134" s="328"/>
      <c r="M5134" s="328"/>
    </row>
    <row r="5135" spans="5:13" s="243" customFormat="1">
      <c r="E5135" s="328"/>
      <c r="F5135" s="328"/>
      <c r="G5135" s="328"/>
      <c r="M5135" s="328"/>
    </row>
    <row r="5136" spans="5:13" s="243" customFormat="1">
      <c r="E5136" s="328"/>
      <c r="F5136" s="328"/>
      <c r="G5136" s="328"/>
      <c r="M5136" s="328"/>
    </row>
    <row r="5137" spans="5:13" s="243" customFormat="1">
      <c r="E5137" s="328"/>
      <c r="F5137" s="328"/>
      <c r="G5137" s="328"/>
      <c r="M5137" s="328"/>
    </row>
    <row r="5138" spans="5:13" s="243" customFormat="1">
      <c r="E5138" s="328"/>
      <c r="F5138" s="328"/>
      <c r="G5138" s="328"/>
      <c r="M5138" s="328"/>
    </row>
    <row r="5139" spans="5:13" s="243" customFormat="1">
      <c r="E5139" s="328"/>
      <c r="F5139" s="328"/>
      <c r="G5139" s="328"/>
      <c r="M5139" s="328"/>
    </row>
    <row r="5140" spans="5:13" s="243" customFormat="1">
      <c r="E5140" s="328"/>
      <c r="F5140" s="328"/>
      <c r="G5140" s="328"/>
      <c r="M5140" s="328"/>
    </row>
    <row r="5141" spans="5:13" s="243" customFormat="1">
      <c r="E5141" s="328"/>
      <c r="F5141" s="328"/>
      <c r="G5141" s="328"/>
      <c r="M5141" s="328"/>
    </row>
    <row r="5142" spans="5:13" s="243" customFormat="1">
      <c r="E5142" s="328"/>
      <c r="F5142" s="328"/>
      <c r="G5142" s="328"/>
      <c r="M5142" s="328"/>
    </row>
    <row r="5143" spans="5:13" s="243" customFormat="1">
      <c r="E5143" s="328"/>
      <c r="F5143" s="328"/>
      <c r="G5143" s="328"/>
      <c r="M5143" s="328"/>
    </row>
    <row r="5144" spans="5:13" s="243" customFormat="1">
      <c r="E5144" s="328"/>
      <c r="F5144" s="328"/>
      <c r="G5144" s="328"/>
      <c r="M5144" s="328"/>
    </row>
    <row r="5145" spans="5:13" s="243" customFormat="1">
      <c r="E5145" s="328"/>
      <c r="F5145" s="328"/>
      <c r="G5145" s="328"/>
      <c r="M5145" s="328"/>
    </row>
    <row r="5146" spans="5:13" s="243" customFormat="1">
      <c r="E5146" s="328"/>
      <c r="F5146" s="328"/>
      <c r="G5146" s="328"/>
      <c r="M5146" s="328"/>
    </row>
    <row r="5147" spans="5:13" s="243" customFormat="1">
      <c r="E5147" s="328"/>
      <c r="F5147" s="328"/>
      <c r="G5147" s="328"/>
      <c r="M5147" s="328"/>
    </row>
    <row r="5148" spans="5:13" s="243" customFormat="1">
      <c r="E5148" s="328"/>
      <c r="F5148" s="328"/>
      <c r="G5148" s="328"/>
      <c r="M5148" s="328"/>
    </row>
    <row r="5149" spans="5:13" s="243" customFormat="1">
      <c r="E5149" s="328"/>
      <c r="F5149" s="328"/>
      <c r="G5149" s="328"/>
      <c r="M5149" s="328"/>
    </row>
    <row r="5150" spans="5:13" s="243" customFormat="1">
      <c r="E5150" s="328"/>
      <c r="F5150" s="328"/>
      <c r="G5150" s="328"/>
      <c r="M5150" s="328"/>
    </row>
    <row r="5151" spans="5:13" s="243" customFormat="1">
      <c r="E5151" s="328"/>
      <c r="F5151" s="328"/>
      <c r="G5151" s="328"/>
      <c r="M5151" s="328"/>
    </row>
    <row r="5152" spans="5:13" s="243" customFormat="1">
      <c r="E5152" s="328"/>
      <c r="F5152" s="328"/>
      <c r="G5152" s="328"/>
      <c r="M5152" s="328"/>
    </row>
    <row r="5153" spans="5:13" s="243" customFormat="1">
      <c r="E5153" s="328"/>
      <c r="F5153" s="328"/>
      <c r="G5153" s="328"/>
      <c r="M5153" s="328"/>
    </row>
    <row r="5154" spans="5:13" s="243" customFormat="1">
      <c r="E5154" s="328"/>
      <c r="F5154" s="328"/>
      <c r="G5154" s="328"/>
      <c r="M5154" s="328"/>
    </row>
    <row r="5155" spans="5:13" s="243" customFormat="1">
      <c r="E5155" s="328"/>
      <c r="F5155" s="328"/>
      <c r="G5155" s="328"/>
      <c r="M5155" s="328"/>
    </row>
    <row r="5156" spans="5:13" s="243" customFormat="1">
      <c r="E5156" s="328"/>
      <c r="F5156" s="328"/>
      <c r="G5156" s="328"/>
      <c r="M5156" s="328"/>
    </row>
    <row r="5157" spans="5:13" s="243" customFormat="1">
      <c r="E5157" s="328"/>
      <c r="F5157" s="328"/>
      <c r="G5157" s="328"/>
      <c r="M5157" s="328"/>
    </row>
    <row r="5158" spans="5:13" s="243" customFormat="1">
      <c r="E5158" s="328"/>
      <c r="F5158" s="328"/>
      <c r="G5158" s="328"/>
      <c r="M5158" s="328"/>
    </row>
    <row r="5159" spans="5:13" s="243" customFormat="1">
      <c r="E5159" s="328"/>
      <c r="F5159" s="328"/>
      <c r="G5159" s="328"/>
      <c r="M5159" s="328"/>
    </row>
    <row r="5160" spans="5:13" s="243" customFormat="1">
      <c r="E5160" s="328"/>
      <c r="F5160" s="328"/>
      <c r="G5160" s="328"/>
      <c r="M5160" s="328"/>
    </row>
    <row r="5161" spans="5:13" s="243" customFormat="1">
      <c r="E5161" s="328"/>
      <c r="F5161" s="328"/>
      <c r="G5161" s="328"/>
      <c r="M5161" s="328"/>
    </row>
    <row r="5162" spans="5:13" s="243" customFormat="1">
      <c r="E5162" s="328"/>
      <c r="F5162" s="328"/>
      <c r="G5162" s="328"/>
      <c r="M5162" s="328"/>
    </row>
    <row r="5163" spans="5:13" s="243" customFormat="1">
      <c r="E5163" s="328"/>
      <c r="F5163" s="328"/>
      <c r="G5163" s="328"/>
      <c r="M5163" s="328"/>
    </row>
    <row r="5164" spans="5:13" s="243" customFormat="1">
      <c r="E5164" s="328"/>
      <c r="F5164" s="328"/>
      <c r="G5164" s="328"/>
      <c r="M5164" s="328"/>
    </row>
    <row r="5165" spans="5:13" s="243" customFormat="1">
      <c r="E5165" s="328"/>
      <c r="F5165" s="328"/>
      <c r="G5165" s="328"/>
      <c r="M5165" s="328"/>
    </row>
    <row r="5166" spans="5:13" s="243" customFormat="1">
      <c r="E5166" s="328"/>
      <c r="F5166" s="328"/>
      <c r="G5166" s="328"/>
      <c r="M5166" s="328"/>
    </row>
    <row r="5167" spans="5:13" s="243" customFormat="1">
      <c r="E5167" s="328"/>
      <c r="F5167" s="328"/>
      <c r="G5167" s="328"/>
      <c r="M5167" s="328"/>
    </row>
    <row r="5168" spans="5:13" s="243" customFormat="1">
      <c r="E5168" s="328"/>
      <c r="F5168" s="328"/>
      <c r="G5168" s="328"/>
      <c r="M5168" s="328"/>
    </row>
    <row r="5169" spans="5:13" s="243" customFormat="1">
      <c r="E5169" s="328"/>
      <c r="F5169" s="328"/>
      <c r="G5169" s="328"/>
      <c r="M5169" s="328"/>
    </row>
    <row r="5170" spans="5:13" s="243" customFormat="1">
      <c r="E5170" s="328"/>
      <c r="F5170" s="328"/>
      <c r="G5170" s="328"/>
      <c r="M5170" s="328"/>
    </row>
    <row r="5171" spans="5:13" s="243" customFormat="1">
      <c r="E5171" s="328"/>
      <c r="F5171" s="328"/>
      <c r="G5171" s="328"/>
      <c r="M5171" s="328"/>
    </row>
    <row r="5172" spans="5:13" s="243" customFormat="1">
      <c r="E5172" s="328"/>
      <c r="F5172" s="328"/>
      <c r="G5172" s="328"/>
      <c r="M5172" s="328"/>
    </row>
    <row r="5173" spans="5:13" s="243" customFormat="1">
      <c r="E5173" s="328"/>
      <c r="F5173" s="328"/>
      <c r="G5173" s="328"/>
      <c r="M5173" s="328"/>
    </row>
    <row r="5174" spans="5:13" s="243" customFormat="1">
      <c r="E5174" s="328"/>
      <c r="F5174" s="328"/>
      <c r="G5174" s="328"/>
      <c r="M5174" s="328"/>
    </row>
    <row r="5175" spans="5:13" s="243" customFormat="1">
      <c r="E5175" s="328"/>
      <c r="F5175" s="328"/>
      <c r="G5175" s="328"/>
      <c r="M5175" s="328"/>
    </row>
    <row r="5176" spans="5:13" s="243" customFormat="1">
      <c r="E5176" s="328"/>
      <c r="F5176" s="328"/>
      <c r="G5176" s="328"/>
      <c r="M5176" s="328"/>
    </row>
    <row r="5177" spans="5:13" s="243" customFormat="1">
      <c r="E5177" s="328"/>
      <c r="F5177" s="328"/>
      <c r="G5177" s="328"/>
      <c r="M5177" s="328"/>
    </row>
    <row r="5178" spans="5:13" s="243" customFormat="1">
      <c r="E5178" s="328"/>
      <c r="F5178" s="328"/>
      <c r="G5178" s="328"/>
      <c r="M5178" s="328"/>
    </row>
    <row r="5179" spans="5:13" s="243" customFormat="1">
      <c r="E5179" s="328"/>
      <c r="F5179" s="328"/>
      <c r="G5179" s="328"/>
      <c r="M5179" s="328"/>
    </row>
    <row r="5180" spans="5:13" s="243" customFormat="1">
      <c r="E5180" s="328"/>
      <c r="F5180" s="328"/>
      <c r="G5180" s="328"/>
      <c r="M5180" s="328"/>
    </row>
    <row r="5181" spans="5:13" s="243" customFormat="1">
      <c r="E5181" s="328"/>
      <c r="F5181" s="328"/>
      <c r="G5181" s="328"/>
      <c r="M5181" s="328"/>
    </row>
    <row r="5182" spans="5:13" s="243" customFormat="1">
      <c r="E5182" s="328"/>
      <c r="F5182" s="328"/>
      <c r="G5182" s="328"/>
      <c r="M5182" s="328"/>
    </row>
    <row r="5183" spans="5:13" s="243" customFormat="1">
      <c r="E5183" s="328"/>
      <c r="F5183" s="328"/>
      <c r="G5183" s="328"/>
      <c r="M5183" s="328"/>
    </row>
    <row r="5184" spans="5:13" s="243" customFormat="1">
      <c r="E5184" s="328"/>
      <c r="F5184" s="328"/>
      <c r="G5184" s="328"/>
      <c r="M5184" s="328"/>
    </row>
    <row r="5185" spans="5:13" s="243" customFormat="1">
      <c r="E5185" s="328"/>
      <c r="F5185" s="328"/>
      <c r="G5185" s="328"/>
      <c r="M5185" s="328"/>
    </row>
    <row r="5186" spans="5:13" s="243" customFormat="1">
      <c r="E5186" s="328"/>
      <c r="F5186" s="328"/>
      <c r="G5186" s="328"/>
      <c r="M5186" s="328"/>
    </row>
    <row r="5187" spans="5:13" s="243" customFormat="1">
      <c r="E5187" s="328"/>
      <c r="F5187" s="328"/>
      <c r="G5187" s="328"/>
      <c r="M5187" s="328"/>
    </row>
    <row r="5188" spans="5:13" s="243" customFormat="1">
      <c r="E5188" s="328"/>
      <c r="F5188" s="328"/>
      <c r="G5188" s="328"/>
      <c r="M5188" s="328"/>
    </row>
    <row r="5189" spans="5:13" s="243" customFormat="1">
      <c r="E5189" s="328"/>
      <c r="F5189" s="328"/>
      <c r="G5189" s="328"/>
      <c r="M5189" s="328"/>
    </row>
    <row r="5190" spans="5:13" s="243" customFormat="1">
      <c r="E5190" s="328"/>
      <c r="F5190" s="328"/>
      <c r="G5190" s="328"/>
      <c r="M5190" s="328"/>
    </row>
    <row r="5191" spans="5:13" s="243" customFormat="1">
      <c r="E5191" s="328"/>
      <c r="F5191" s="328"/>
      <c r="G5191" s="328"/>
      <c r="M5191" s="328"/>
    </row>
    <row r="5192" spans="5:13" s="243" customFormat="1">
      <c r="E5192" s="328"/>
      <c r="F5192" s="328"/>
      <c r="G5192" s="328"/>
      <c r="M5192" s="328"/>
    </row>
    <row r="5193" spans="5:13" s="243" customFormat="1">
      <c r="E5193" s="328"/>
      <c r="F5193" s="328"/>
      <c r="G5193" s="328"/>
      <c r="M5193" s="328"/>
    </row>
    <row r="5194" spans="5:13" s="243" customFormat="1">
      <c r="E5194" s="328"/>
      <c r="F5194" s="328"/>
      <c r="G5194" s="328"/>
      <c r="M5194" s="328"/>
    </row>
    <row r="5195" spans="5:13" s="243" customFormat="1">
      <c r="E5195" s="328"/>
      <c r="F5195" s="328"/>
      <c r="G5195" s="328"/>
      <c r="M5195" s="328"/>
    </row>
    <row r="5196" spans="5:13" s="243" customFormat="1">
      <c r="E5196" s="328"/>
      <c r="F5196" s="328"/>
      <c r="G5196" s="328"/>
      <c r="M5196" s="328"/>
    </row>
    <row r="5197" spans="5:13" s="243" customFormat="1">
      <c r="E5197" s="328"/>
      <c r="F5197" s="328"/>
      <c r="G5197" s="328"/>
      <c r="M5197" s="328"/>
    </row>
    <row r="5198" spans="5:13" s="243" customFormat="1">
      <c r="E5198" s="328"/>
      <c r="F5198" s="328"/>
      <c r="G5198" s="328"/>
      <c r="M5198" s="328"/>
    </row>
    <row r="5199" spans="5:13" s="243" customFormat="1">
      <c r="E5199" s="328"/>
      <c r="F5199" s="328"/>
      <c r="G5199" s="328"/>
      <c r="M5199" s="328"/>
    </row>
    <row r="5200" spans="5:13" s="243" customFormat="1">
      <c r="E5200" s="328"/>
      <c r="F5200" s="328"/>
      <c r="G5200" s="328"/>
      <c r="M5200" s="328"/>
    </row>
    <row r="5201" spans="5:13" s="243" customFormat="1">
      <c r="E5201" s="328"/>
      <c r="F5201" s="328"/>
      <c r="G5201" s="328"/>
      <c r="M5201" s="328"/>
    </row>
    <row r="5202" spans="5:13" s="243" customFormat="1">
      <c r="E5202" s="328"/>
      <c r="F5202" s="328"/>
      <c r="G5202" s="328"/>
      <c r="M5202" s="328"/>
    </row>
    <row r="5203" spans="5:13" s="243" customFormat="1">
      <c r="E5203" s="328"/>
      <c r="F5203" s="328"/>
      <c r="G5203" s="328"/>
      <c r="M5203" s="328"/>
    </row>
    <row r="5204" spans="5:13" s="243" customFormat="1">
      <c r="E5204" s="328"/>
      <c r="F5204" s="328"/>
      <c r="G5204" s="328"/>
      <c r="M5204" s="328"/>
    </row>
    <row r="5205" spans="5:13" s="243" customFormat="1">
      <c r="E5205" s="328"/>
      <c r="F5205" s="328"/>
      <c r="G5205" s="328"/>
      <c r="M5205" s="328"/>
    </row>
    <row r="5206" spans="5:13" s="243" customFormat="1">
      <c r="E5206" s="328"/>
      <c r="F5206" s="328"/>
      <c r="G5206" s="328"/>
      <c r="M5206" s="328"/>
    </row>
    <row r="5207" spans="5:13" s="243" customFormat="1">
      <c r="E5207" s="328"/>
      <c r="F5207" s="328"/>
      <c r="G5207" s="328"/>
      <c r="M5207" s="328"/>
    </row>
    <row r="5208" spans="5:13" s="243" customFormat="1">
      <c r="E5208" s="328"/>
      <c r="F5208" s="328"/>
      <c r="G5208" s="328"/>
      <c r="M5208" s="328"/>
    </row>
    <row r="5209" spans="5:13" s="243" customFormat="1">
      <c r="E5209" s="328"/>
      <c r="F5209" s="328"/>
      <c r="G5209" s="328"/>
      <c r="M5209" s="328"/>
    </row>
    <row r="5210" spans="5:13" s="243" customFormat="1">
      <c r="E5210" s="328"/>
      <c r="F5210" s="328"/>
      <c r="G5210" s="328"/>
      <c r="M5210" s="328"/>
    </row>
    <row r="5211" spans="5:13" s="243" customFormat="1">
      <c r="E5211" s="328"/>
      <c r="F5211" s="328"/>
      <c r="G5211" s="328"/>
      <c r="M5211" s="328"/>
    </row>
    <row r="5212" spans="5:13" s="243" customFormat="1">
      <c r="E5212" s="328"/>
      <c r="F5212" s="328"/>
      <c r="G5212" s="328"/>
      <c r="M5212" s="328"/>
    </row>
    <row r="5213" spans="5:13" s="243" customFormat="1">
      <c r="E5213" s="328"/>
      <c r="F5213" s="328"/>
      <c r="G5213" s="328"/>
      <c r="M5213" s="328"/>
    </row>
    <row r="5214" spans="5:13" s="243" customFormat="1">
      <c r="E5214" s="328"/>
      <c r="F5214" s="328"/>
      <c r="G5214" s="328"/>
      <c r="M5214" s="328"/>
    </row>
    <row r="5215" spans="5:13" s="243" customFormat="1">
      <c r="E5215" s="328"/>
      <c r="F5215" s="328"/>
      <c r="G5215" s="328"/>
      <c r="M5215" s="328"/>
    </row>
    <row r="5216" spans="5:13" s="243" customFormat="1">
      <c r="E5216" s="328"/>
      <c r="F5216" s="328"/>
      <c r="G5216" s="328"/>
      <c r="M5216" s="328"/>
    </row>
    <row r="5217" spans="5:13" s="243" customFormat="1">
      <c r="E5217" s="328"/>
      <c r="F5217" s="328"/>
      <c r="G5217" s="328"/>
      <c r="M5217" s="328"/>
    </row>
    <row r="5218" spans="5:13" s="243" customFormat="1">
      <c r="E5218" s="328"/>
      <c r="F5218" s="328"/>
      <c r="G5218" s="328"/>
      <c r="M5218" s="328"/>
    </row>
    <row r="5219" spans="5:13" s="243" customFormat="1">
      <c r="E5219" s="328"/>
      <c r="F5219" s="328"/>
      <c r="G5219" s="328"/>
      <c r="M5219" s="328"/>
    </row>
    <row r="5220" spans="5:13" s="243" customFormat="1">
      <c r="E5220" s="328"/>
      <c r="F5220" s="328"/>
      <c r="G5220" s="328"/>
      <c r="M5220" s="328"/>
    </row>
    <row r="5221" spans="5:13" s="243" customFormat="1">
      <c r="E5221" s="328"/>
      <c r="F5221" s="328"/>
      <c r="G5221" s="328"/>
      <c r="M5221" s="328"/>
    </row>
    <row r="5222" spans="5:13" s="243" customFormat="1">
      <c r="E5222" s="328"/>
      <c r="F5222" s="328"/>
      <c r="G5222" s="328"/>
      <c r="M5222" s="328"/>
    </row>
    <row r="5223" spans="5:13" s="243" customFormat="1">
      <c r="E5223" s="328"/>
      <c r="F5223" s="328"/>
      <c r="G5223" s="328"/>
      <c r="M5223" s="328"/>
    </row>
    <row r="5224" spans="5:13" s="243" customFormat="1">
      <c r="E5224" s="328"/>
      <c r="F5224" s="328"/>
      <c r="G5224" s="328"/>
      <c r="M5224" s="328"/>
    </row>
    <row r="5225" spans="5:13" s="243" customFormat="1">
      <c r="E5225" s="328"/>
      <c r="F5225" s="328"/>
      <c r="G5225" s="328"/>
      <c r="M5225" s="328"/>
    </row>
    <row r="5226" spans="5:13" s="243" customFormat="1">
      <c r="E5226" s="328"/>
      <c r="F5226" s="328"/>
      <c r="G5226" s="328"/>
      <c r="M5226" s="328"/>
    </row>
    <row r="5227" spans="5:13" s="243" customFormat="1">
      <c r="E5227" s="328"/>
      <c r="F5227" s="328"/>
      <c r="G5227" s="328"/>
      <c r="M5227" s="328"/>
    </row>
    <row r="5228" spans="5:13" s="243" customFormat="1">
      <c r="E5228" s="328"/>
      <c r="F5228" s="328"/>
      <c r="G5228" s="328"/>
      <c r="M5228" s="328"/>
    </row>
    <row r="5229" spans="5:13" s="243" customFormat="1">
      <c r="E5229" s="328"/>
      <c r="F5229" s="328"/>
      <c r="G5229" s="328"/>
      <c r="M5229" s="328"/>
    </row>
    <row r="5230" spans="5:13" s="243" customFormat="1">
      <c r="E5230" s="328"/>
      <c r="F5230" s="328"/>
      <c r="G5230" s="328"/>
      <c r="M5230" s="328"/>
    </row>
    <row r="5231" spans="5:13" s="243" customFormat="1">
      <c r="E5231" s="328"/>
      <c r="F5231" s="328"/>
      <c r="G5231" s="328"/>
      <c r="M5231" s="328"/>
    </row>
    <row r="5232" spans="5:13" s="243" customFormat="1">
      <c r="E5232" s="328"/>
      <c r="F5232" s="328"/>
      <c r="G5232" s="328"/>
      <c r="M5232" s="328"/>
    </row>
    <row r="5233" spans="5:13" s="243" customFormat="1">
      <c r="E5233" s="328"/>
      <c r="F5233" s="328"/>
      <c r="G5233" s="328"/>
      <c r="M5233" s="328"/>
    </row>
    <row r="5234" spans="5:13" s="243" customFormat="1">
      <c r="E5234" s="328"/>
      <c r="F5234" s="328"/>
      <c r="G5234" s="328"/>
      <c r="M5234" s="328"/>
    </row>
    <row r="5235" spans="5:13" s="243" customFormat="1">
      <c r="E5235" s="328"/>
      <c r="F5235" s="328"/>
      <c r="G5235" s="328"/>
      <c r="M5235" s="328"/>
    </row>
    <row r="5236" spans="5:13" s="243" customFormat="1">
      <c r="E5236" s="328"/>
      <c r="F5236" s="328"/>
      <c r="G5236" s="328"/>
      <c r="M5236" s="328"/>
    </row>
    <row r="5237" spans="5:13" s="243" customFormat="1">
      <c r="E5237" s="328"/>
      <c r="F5237" s="328"/>
      <c r="G5237" s="328"/>
      <c r="M5237" s="328"/>
    </row>
    <row r="5238" spans="5:13" s="243" customFormat="1">
      <c r="E5238" s="328"/>
      <c r="F5238" s="328"/>
      <c r="G5238" s="328"/>
      <c r="M5238" s="328"/>
    </row>
    <row r="5239" spans="5:13" s="243" customFormat="1">
      <c r="E5239" s="328"/>
      <c r="F5239" s="328"/>
      <c r="G5239" s="328"/>
      <c r="M5239" s="328"/>
    </row>
    <row r="5240" spans="5:13" s="243" customFormat="1">
      <c r="E5240" s="328"/>
      <c r="F5240" s="328"/>
      <c r="G5240" s="328"/>
      <c r="M5240" s="328"/>
    </row>
    <row r="5241" spans="5:13" s="243" customFormat="1">
      <c r="E5241" s="328"/>
      <c r="F5241" s="328"/>
      <c r="G5241" s="328"/>
      <c r="M5241" s="328"/>
    </row>
    <row r="5242" spans="5:13" s="243" customFormat="1">
      <c r="E5242" s="328"/>
      <c r="F5242" s="328"/>
      <c r="G5242" s="328"/>
      <c r="M5242" s="328"/>
    </row>
    <row r="5243" spans="5:13" s="243" customFormat="1">
      <c r="E5243" s="328"/>
      <c r="F5243" s="328"/>
      <c r="G5243" s="328"/>
      <c r="M5243" s="328"/>
    </row>
    <row r="5244" spans="5:13" s="243" customFormat="1">
      <c r="E5244" s="328"/>
      <c r="F5244" s="328"/>
      <c r="G5244" s="328"/>
      <c r="M5244" s="328"/>
    </row>
    <row r="5245" spans="5:13" s="243" customFormat="1">
      <c r="E5245" s="328"/>
      <c r="F5245" s="328"/>
      <c r="G5245" s="328"/>
      <c r="M5245" s="328"/>
    </row>
    <row r="5246" spans="5:13" s="243" customFormat="1">
      <c r="E5246" s="328"/>
      <c r="F5246" s="328"/>
      <c r="G5246" s="328"/>
      <c r="M5246" s="328"/>
    </row>
    <row r="5247" spans="5:13" s="243" customFormat="1">
      <c r="E5247" s="328"/>
      <c r="F5247" s="328"/>
      <c r="G5247" s="328"/>
      <c r="M5247" s="328"/>
    </row>
    <row r="5248" spans="5:13" s="243" customFormat="1">
      <c r="E5248" s="328"/>
      <c r="F5248" s="328"/>
      <c r="G5248" s="328"/>
      <c r="M5248" s="328"/>
    </row>
    <row r="5249" spans="5:13" s="243" customFormat="1">
      <c r="E5249" s="328"/>
      <c r="F5249" s="328"/>
      <c r="G5249" s="328"/>
      <c r="M5249" s="328"/>
    </row>
    <row r="5250" spans="5:13" s="243" customFormat="1">
      <c r="E5250" s="328"/>
      <c r="F5250" s="328"/>
      <c r="G5250" s="328"/>
      <c r="M5250" s="328"/>
    </row>
    <row r="5251" spans="5:13" s="243" customFormat="1">
      <c r="E5251" s="328"/>
      <c r="F5251" s="328"/>
      <c r="G5251" s="328"/>
      <c r="M5251" s="328"/>
    </row>
    <row r="5252" spans="5:13" s="243" customFormat="1">
      <c r="E5252" s="328"/>
      <c r="F5252" s="328"/>
      <c r="G5252" s="328"/>
      <c r="M5252" s="328"/>
    </row>
    <row r="5253" spans="5:13" s="243" customFormat="1">
      <c r="E5253" s="328"/>
      <c r="F5253" s="328"/>
      <c r="G5253" s="328"/>
      <c r="M5253" s="328"/>
    </row>
    <row r="5254" spans="5:13" s="243" customFormat="1">
      <c r="E5254" s="328"/>
      <c r="F5254" s="328"/>
      <c r="G5254" s="328"/>
      <c r="M5254" s="328"/>
    </row>
    <row r="5255" spans="5:13" s="243" customFormat="1">
      <c r="E5255" s="328"/>
      <c r="F5255" s="328"/>
      <c r="G5255" s="328"/>
      <c r="M5255" s="328"/>
    </row>
    <row r="5256" spans="5:13" s="243" customFormat="1">
      <c r="E5256" s="328"/>
      <c r="F5256" s="328"/>
      <c r="G5256" s="328"/>
      <c r="M5256" s="328"/>
    </row>
    <row r="5257" spans="5:13" s="243" customFormat="1">
      <c r="E5257" s="328"/>
      <c r="F5257" s="328"/>
      <c r="G5257" s="328"/>
      <c r="M5257" s="328"/>
    </row>
    <row r="5258" spans="5:13" s="243" customFormat="1">
      <c r="E5258" s="328"/>
      <c r="F5258" s="328"/>
      <c r="G5258" s="328"/>
      <c r="M5258" s="328"/>
    </row>
    <row r="5259" spans="5:13" s="243" customFormat="1">
      <c r="E5259" s="328"/>
      <c r="F5259" s="328"/>
      <c r="G5259" s="328"/>
      <c r="M5259" s="328"/>
    </row>
    <row r="5260" spans="5:13" s="243" customFormat="1">
      <c r="E5260" s="328"/>
      <c r="F5260" s="328"/>
      <c r="G5260" s="328"/>
      <c r="M5260" s="328"/>
    </row>
    <row r="5261" spans="5:13" s="243" customFormat="1">
      <c r="E5261" s="328"/>
      <c r="F5261" s="328"/>
      <c r="G5261" s="328"/>
      <c r="M5261" s="328"/>
    </row>
    <row r="5262" spans="5:13" s="243" customFormat="1">
      <c r="E5262" s="328"/>
      <c r="F5262" s="328"/>
      <c r="G5262" s="328"/>
      <c r="M5262" s="328"/>
    </row>
    <row r="5263" spans="5:13" s="243" customFormat="1">
      <c r="E5263" s="328"/>
      <c r="F5263" s="328"/>
      <c r="G5263" s="328"/>
      <c r="M5263" s="328"/>
    </row>
    <row r="5264" spans="5:13" s="243" customFormat="1">
      <c r="E5264" s="328"/>
      <c r="F5264" s="328"/>
      <c r="G5264" s="328"/>
      <c r="M5264" s="328"/>
    </row>
    <row r="5265" spans="5:13" s="243" customFormat="1">
      <c r="E5265" s="328"/>
      <c r="F5265" s="328"/>
      <c r="G5265" s="328"/>
      <c r="M5265" s="328"/>
    </row>
    <row r="5266" spans="5:13" s="243" customFormat="1">
      <c r="E5266" s="328"/>
      <c r="F5266" s="328"/>
      <c r="G5266" s="328"/>
      <c r="M5266" s="328"/>
    </row>
    <row r="5267" spans="5:13" s="243" customFormat="1">
      <c r="E5267" s="328"/>
      <c r="F5267" s="328"/>
      <c r="G5267" s="328"/>
      <c r="M5267" s="328"/>
    </row>
    <row r="5268" spans="5:13" s="243" customFormat="1">
      <c r="E5268" s="328"/>
      <c r="F5268" s="328"/>
      <c r="G5268" s="328"/>
      <c r="M5268" s="328"/>
    </row>
    <row r="5269" spans="5:13" s="243" customFormat="1">
      <c r="E5269" s="328"/>
      <c r="F5269" s="328"/>
      <c r="G5269" s="328"/>
      <c r="M5269" s="328"/>
    </row>
    <row r="5270" spans="5:13" s="243" customFormat="1">
      <c r="E5270" s="328"/>
      <c r="F5270" s="328"/>
      <c r="G5270" s="328"/>
      <c r="M5270" s="328"/>
    </row>
    <row r="5271" spans="5:13" s="243" customFormat="1">
      <c r="E5271" s="328"/>
      <c r="F5271" s="328"/>
      <c r="G5271" s="328"/>
      <c r="M5271" s="328"/>
    </row>
    <row r="5272" spans="5:13" s="243" customFormat="1">
      <c r="E5272" s="328"/>
      <c r="F5272" s="328"/>
      <c r="G5272" s="328"/>
      <c r="M5272" s="328"/>
    </row>
    <row r="5273" spans="5:13" s="243" customFormat="1">
      <c r="E5273" s="328"/>
      <c r="F5273" s="328"/>
      <c r="G5273" s="328"/>
      <c r="M5273" s="328"/>
    </row>
    <row r="5274" spans="5:13" s="243" customFormat="1">
      <c r="E5274" s="328"/>
      <c r="F5274" s="328"/>
      <c r="G5274" s="328"/>
      <c r="M5274" s="328"/>
    </row>
    <row r="5275" spans="5:13" s="243" customFormat="1">
      <c r="E5275" s="328"/>
      <c r="F5275" s="328"/>
      <c r="G5275" s="328"/>
      <c r="M5275" s="328"/>
    </row>
    <row r="5276" spans="5:13" s="243" customFormat="1">
      <c r="E5276" s="328"/>
      <c r="F5276" s="328"/>
      <c r="G5276" s="328"/>
      <c r="M5276" s="328"/>
    </row>
    <row r="5277" spans="5:13" s="243" customFormat="1">
      <c r="E5277" s="328"/>
      <c r="F5277" s="328"/>
      <c r="G5277" s="328"/>
      <c r="M5277" s="328"/>
    </row>
    <row r="5278" spans="5:13" s="243" customFormat="1">
      <c r="E5278" s="328"/>
      <c r="F5278" s="328"/>
      <c r="G5278" s="328"/>
      <c r="M5278" s="328"/>
    </row>
    <row r="5279" spans="5:13" s="243" customFormat="1">
      <c r="E5279" s="328"/>
      <c r="F5279" s="328"/>
      <c r="G5279" s="328"/>
      <c r="M5279" s="328"/>
    </row>
    <row r="5280" spans="5:13" s="243" customFormat="1">
      <c r="E5280" s="328"/>
      <c r="F5280" s="328"/>
      <c r="G5280" s="328"/>
      <c r="M5280" s="328"/>
    </row>
    <row r="5281" spans="5:13" s="243" customFormat="1">
      <c r="E5281" s="328"/>
      <c r="F5281" s="328"/>
      <c r="G5281" s="328"/>
      <c r="M5281" s="328"/>
    </row>
    <row r="5282" spans="5:13" s="243" customFormat="1">
      <c r="E5282" s="328"/>
      <c r="F5282" s="328"/>
      <c r="G5282" s="328"/>
      <c r="M5282" s="328"/>
    </row>
    <row r="5283" spans="5:13" s="243" customFormat="1">
      <c r="E5283" s="328"/>
      <c r="F5283" s="328"/>
      <c r="G5283" s="328"/>
      <c r="M5283" s="328"/>
    </row>
    <row r="5284" spans="5:13" s="243" customFormat="1">
      <c r="E5284" s="328"/>
      <c r="F5284" s="328"/>
      <c r="G5284" s="328"/>
      <c r="M5284" s="328"/>
    </row>
    <row r="5285" spans="5:13" s="243" customFormat="1">
      <c r="E5285" s="328"/>
      <c r="F5285" s="328"/>
      <c r="G5285" s="328"/>
      <c r="M5285" s="328"/>
    </row>
    <row r="5286" spans="5:13" s="243" customFormat="1">
      <c r="E5286" s="328"/>
      <c r="F5286" s="328"/>
      <c r="G5286" s="328"/>
      <c r="M5286" s="328"/>
    </row>
    <row r="5287" spans="5:13" s="243" customFormat="1">
      <c r="E5287" s="328"/>
      <c r="F5287" s="328"/>
      <c r="G5287" s="328"/>
      <c r="M5287" s="328"/>
    </row>
    <row r="5288" spans="5:13" s="243" customFormat="1">
      <c r="E5288" s="328"/>
      <c r="F5288" s="328"/>
      <c r="G5288" s="328"/>
      <c r="M5288" s="328"/>
    </row>
    <row r="5289" spans="5:13" s="243" customFormat="1">
      <c r="E5289" s="328"/>
      <c r="F5289" s="328"/>
      <c r="G5289" s="328"/>
      <c r="M5289" s="328"/>
    </row>
    <row r="5290" spans="5:13" s="243" customFormat="1">
      <c r="E5290" s="328"/>
      <c r="F5290" s="328"/>
      <c r="G5290" s="328"/>
      <c r="M5290" s="328"/>
    </row>
    <row r="5291" spans="5:13" s="243" customFormat="1">
      <c r="E5291" s="328"/>
      <c r="F5291" s="328"/>
      <c r="G5291" s="328"/>
      <c r="M5291" s="328"/>
    </row>
    <row r="5292" spans="5:13" s="243" customFormat="1">
      <c r="E5292" s="328"/>
      <c r="F5292" s="328"/>
      <c r="G5292" s="328"/>
      <c r="M5292" s="328"/>
    </row>
    <row r="5293" spans="5:13" s="243" customFormat="1">
      <c r="E5293" s="328"/>
      <c r="F5293" s="328"/>
      <c r="G5293" s="328"/>
      <c r="M5293" s="328"/>
    </row>
    <row r="5294" spans="5:13" s="243" customFormat="1">
      <c r="E5294" s="328"/>
      <c r="F5294" s="328"/>
      <c r="G5294" s="328"/>
      <c r="M5294" s="328"/>
    </row>
    <row r="5295" spans="5:13" s="243" customFormat="1">
      <c r="E5295" s="328"/>
      <c r="F5295" s="328"/>
      <c r="G5295" s="328"/>
      <c r="M5295" s="328"/>
    </row>
    <row r="5296" spans="5:13" s="243" customFormat="1">
      <c r="E5296" s="328"/>
      <c r="F5296" s="328"/>
      <c r="G5296" s="328"/>
      <c r="M5296" s="328"/>
    </row>
    <row r="5297" spans="5:13" s="243" customFormat="1">
      <c r="E5297" s="328"/>
      <c r="F5297" s="328"/>
      <c r="G5297" s="328"/>
      <c r="M5297" s="328"/>
    </row>
    <row r="5298" spans="5:13" s="243" customFormat="1">
      <c r="E5298" s="328"/>
      <c r="F5298" s="328"/>
      <c r="G5298" s="328"/>
      <c r="M5298" s="328"/>
    </row>
    <row r="5299" spans="5:13" s="243" customFormat="1">
      <c r="E5299" s="328"/>
      <c r="F5299" s="328"/>
      <c r="G5299" s="328"/>
      <c r="M5299" s="328"/>
    </row>
    <row r="5300" spans="5:13" s="243" customFormat="1">
      <c r="E5300" s="328"/>
      <c r="F5300" s="328"/>
      <c r="G5300" s="328"/>
      <c r="M5300" s="328"/>
    </row>
    <row r="5301" spans="5:13" s="243" customFormat="1">
      <c r="E5301" s="328"/>
      <c r="F5301" s="328"/>
      <c r="G5301" s="328"/>
      <c r="M5301" s="328"/>
    </row>
    <row r="5302" spans="5:13" s="243" customFormat="1">
      <c r="E5302" s="328"/>
      <c r="F5302" s="328"/>
      <c r="G5302" s="328"/>
      <c r="M5302" s="328"/>
    </row>
    <row r="5303" spans="5:13" s="243" customFormat="1">
      <c r="E5303" s="328"/>
      <c r="F5303" s="328"/>
      <c r="G5303" s="328"/>
      <c r="M5303" s="328"/>
    </row>
    <row r="5304" spans="5:13" s="243" customFormat="1">
      <c r="E5304" s="328"/>
      <c r="F5304" s="328"/>
      <c r="G5304" s="328"/>
      <c r="M5304" s="328"/>
    </row>
    <row r="5305" spans="5:13" s="243" customFormat="1">
      <c r="E5305" s="328"/>
      <c r="F5305" s="328"/>
      <c r="G5305" s="328"/>
      <c r="M5305" s="328"/>
    </row>
    <row r="5306" spans="5:13" s="243" customFormat="1">
      <c r="E5306" s="328"/>
      <c r="F5306" s="328"/>
      <c r="G5306" s="328"/>
      <c r="M5306" s="328"/>
    </row>
    <row r="5307" spans="5:13" s="243" customFormat="1">
      <c r="E5307" s="328"/>
      <c r="F5307" s="328"/>
      <c r="G5307" s="328"/>
      <c r="M5307" s="328"/>
    </row>
    <row r="5308" spans="5:13" s="243" customFormat="1">
      <c r="E5308" s="328"/>
      <c r="F5308" s="328"/>
      <c r="G5308" s="328"/>
      <c r="M5308" s="328"/>
    </row>
    <row r="5309" spans="5:13" s="243" customFormat="1">
      <c r="E5309" s="328"/>
      <c r="F5309" s="328"/>
      <c r="G5309" s="328"/>
      <c r="M5309" s="328"/>
    </row>
    <row r="5310" spans="5:13" s="243" customFormat="1">
      <c r="E5310" s="328"/>
      <c r="F5310" s="328"/>
      <c r="G5310" s="328"/>
      <c r="M5310" s="328"/>
    </row>
    <row r="5311" spans="5:13" s="243" customFormat="1">
      <c r="E5311" s="328"/>
      <c r="F5311" s="328"/>
      <c r="G5311" s="328"/>
      <c r="M5311" s="328"/>
    </row>
    <row r="5312" spans="5:13" s="243" customFormat="1">
      <c r="E5312" s="328"/>
      <c r="F5312" s="328"/>
      <c r="G5312" s="328"/>
      <c r="M5312" s="328"/>
    </row>
    <row r="5313" spans="5:13" s="243" customFormat="1">
      <c r="E5313" s="328"/>
      <c r="F5313" s="328"/>
      <c r="G5313" s="328"/>
      <c r="M5313" s="328"/>
    </row>
    <row r="5314" spans="5:13" s="243" customFormat="1">
      <c r="E5314" s="328"/>
      <c r="F5314" s="328"/>
      <c r="G5314" s="328"/>
      <c r="M5314" s="328"/>
    </row>
    <row r="5315" spans="5:13" s="243" customFormat="1">
      <c r="E5315" s="328"/>
      <c r="F5315" s="328"/>
      <c r="G5315" s="328"/>
      <c r="M5315" s="328"/>
    </row>
    <row r="5316" spans="5:13" s="243" customFormat="1">
      <c r="E5316" s="328"/>
      <c r="F5316" s="328"/>
      <c r="G5316" s="328"/>
      <c r="M5316" s="328"/>
    </row>
    <row r="5317" spans="5:13" s="243" customFormat="1">
      <c r="E5317" s="328"/>
      <c r="F5317" s="328"/>
      <c r="G5317" s="328"/>
      <c r="M5317" s="328"/>
    </row>
    <row r="5318" spans="5:13" s="243" customFormat="1">
      <c r="E5318" s="328"/>
      <c r="F5318" s="328"/>
      <c r="G5318" s="328"/>
      <c r="M5318" s="328"/>
    </row>
    <row r="5319" spans="5:13" s="243" customFormat="1">
      <c r="E5319" s="328"/>
      <c r="F5319" s="328"/>
      <c r="G5319" s="328"/>
      <c r="M5319" s="328"/>
    </row>
    <row r="5320" spans="5:13" s="243" customFormat="1">
      <c r="E5320" s="328"/>
      <c r="F5320" s="328"/>
      <c r="G5320" s="328"/>
      <c r="M5320" s="328"/>
    </row>
    <row r="5321" spans="5:13" s="243" customFormat="1">
      <c r="E5321" s="328"/>
      <c r="F5321" s="328"/>
      <c r="G5321" s="328"/>
      <c r="M5321" s="328"/>
    </row>
    <row r="5322" spans="5:13" s="243" customFormat="1">
      <c r="E5322" s="328"/>
      <c r="F5322" s="328"/>
      <c r="G5322" s="328"/>
      <c r="M5322" s="328"/>
    </row>
    <row r="5323" spans="5:13" s="243" customFormat="1">
      <c r="E5323" s="328"/>
      <c r="F5323" s="328"/>
      <c r="G5323" s="328"/>
      <c r="M5323" s="328"/>
    </row>
    <row r="5324" spans="5:13" s="243" customFormat="1">
      <c r="E5324" s="328"/>
      <c r="F5324" s="328"/>
      <c r="G5324" s="328"/>
      <c r="M5324" s="328"/>
    </row>
    <row r="5325" spans="5:13" s="243" customFormat="1">
      <c r="E5325" s="328"/>
      <c r="F5325" s="328"/>
      <c r="G5325" s="328"/>
      <c r="M5325" s="328"/>
    </row>
    <row r="5326" spans="5:13" s="243" customFormat="1">
      <c r="E5326" s="328"/>
      <c r="F5326" s="328"/>
      <c r="G5326" s="328"/>
      <c r="M5326" s="328"/>
    </row>
    <row r="5327" spans="5:13" s="243" customFormat="1">
      <c r="E5327" s="328"/>
      <c r="F5327" s="328"/>
      <c r="G5327" s="328"/>
      <c r="M5327" s="328"/>
    </row>
    <row r="5328" spans="5:13" s="243" customFormat="1">
      <c r="E5328" s="328"/>
      <c r="F5328" s="328"/>
      <c r="G5328" s="328"/>
      <c r="M5328" s="328"/>
    </row>
    <row r="5329" spans="5:13" s="243" customFormat="1">
      <c r="E5329" s="328"/>
      <c r="F5329" s="328"/>
      <c r="G5329" s="328"/>
      <c r="M5329" s="328"/>
    </row>
    <row r="5330" spans="5:13" s="243" customFormat="1">
      <c r="E5330" s="328"/>
      <c r="F5330" s="328"/>
      <c r="G5330" s="328"/>
      <c r="M5330" s="328"/>
    </row>
    <row r="5331" spans="5:13" s="243" customFormat="1">
      <c r="E5331" s="328"/>
      <c r="F5331" s="328"/>
      <c r="G5331" s="328"/>
      <c r="M5331" s="328"/>
    </row>
    <row r="5332" spans="5:13" s="243" customFormat="1">
      <c r="E5332" s="328"/>
      <c r="F5332" s="328"/>
      <c r="G5332" s="328"/>
      <c r="M5332" s="328"/>
    </row>
    <row r="5333" spans="5:13" s="243" customFormat="1">
      <c r="E5333" s="328"/>
      <c r="F5333" s="328"/>
      <c r="G5333" s="328"/>
      <c r="M5333" s="328"/>
    </row>
    <row r="5334" spans="5:13" s="243" customFormat="1">
      <c r="E5334" s="328"/>
      <c r="F5334" s="328"/>
      <c r="G5334" s="328"/>
      <c r="M5334" s="328"/>
    </row>
    <row r="5335" spans="5:13" s="243" customFormat="1">
      <c r="E5335" s="328"/>
      <c r="F5335" s="328"/>
      <c r="G5335" s="328"/>
      <c r="M5335" s="328"/>
    </row>
    <row r="5336" spans="5:13" s="243" customFormat="1">
      <c r="E5336" s="328"/>
      <c r="F5336" s="328"/>
      <c r="G5336" s="328"/>
      <c r="M5336" s="328"/>
    </row>
    <row r="5337" spans="5:13" s="243" customFormat="1">
      <c r="E5337" s="328"/>
      <c r="F5337" s="328"/>
      <c r="G5337" s="328"/>
      <c r="M5337" s="328"/>
    </row>
    <row r="5338" spans="5:13" s="243" customFormat="1">
      <c r="E5338" s="328"/>
      <c r="F5338" s="328"/>
      <c r="G5338" s="328"/>
      <c r="M5338" s="328"/>
    </row>
    <row r="5339" spans="5:13" s="243" customFormat="1">
      <c r="E5339" s="328"/>
      <c r="F5339" s="328"/>
      <c r="G5339" s="328"/>
      <c r="M5339" s="328"/>
    </row>
    <row r="5340" spans="5:13" s="243" customFormat="1">
      <c r="E5340" s="328"/>
      <c r="F5340" s="328"/>
      <c r="G5340" s="328"/>
      <c r="M5340" s="328"/>
    </row>
    <row r="5341" spans="5:13" s="243" customFormat="1">
      <c r="E5341" s="328"/>
      <c r="F5341" s="328"/>
      <c r="G5341" s="328"/>
      <c r="M5341" s="328"/>
    </row>
    <row r="5342" spans="5:13" s="243" customFormat="1">
      <c r="E5342" s="328"/>
      <c r="F5342" s="328"/>
      <c r="G5342" s="328"/>
      <c r="M5342" s="328"/>
    </row>
    <row r="5343" spans="5:13" s="243" customFormat="1">
      <c r="E5343" s="328"/>
      <c r="F5343" s="328"/>
      <c r="G5343" s="328"/>
      <c r="M5343" s="328"/>
    </row>
    <row r="5344" spans="5:13" s="243" customFormat="1">
      <c r="E5344" s="328"/>
      <c r="F5344" s="328"/>
      <c r="G5344" s="328"/>
      <c r="M5344" s="328"/>
    </row>
    <row r="5345" spans="5:13" s="243" customFormat="1">
      <c r="E5345" s="328"/>
      <c r="F5345" s="328"/>
      <c r="G5345" s="328"/>
      <c r="M5345" s="328"/>
    </row>
    <row r="5346" spans="5:13" s="243" customFormat="1">
      <c r="E5346" s="328"/>
      <c r="F5346" s="328"/>
      <c r="G5346" s="328"/>
      <c r="M5346" s="328"/>
    </row>
    <row r="5347" spans="5:13" s="243" customFormat="1">
      <c r="E5347" s="328"/>
      <c r="F5347" s="328"/>
      <c r="G5347" s="328"/>
      <c r="M5347" s="328"/>
    </row>
    <row r="5348" spans="5:13" s="243" customFormat="1">
      <c r="E5348" s="328"/>
      <c r="F5348" s="328"/>
      <c r="G5348" s="328"/>
      <c r="M5348" s="328"/>
    </row>
    <row r="5349" spans="5:13" s="243" customFormat="1">
      <c r="E5349" s="328"/>
      <c r="F5349" s="328"/>
      <c r="G5349" s="328"/>
      <c r="M5349" s="328"/>
    </row>
    <row r="5350" spans="5:13" s="243" customFormat="1">
      <c r="E5350" s="328"/>
      <c r="F5350" s="328"/>
      <c r="G5350" s="328"/>
      <c r="M5350" s="328"/>
    </row>
    <row r="5351" spans="5:13" s="243" customFormat="1">
      <c r="E5351" s="328"/>
      <c r="F5351" s="328"/>
      <c r="G5351" s="328"/>
      <c r="M5351" s="328"/>
    </row>
    <row r="5352" spans="5:13" s="243" customFormat="1">
      <c r="E5352" s="328"/>
      <c r="F5352" s="328"/>
      <c r="G5352" s="328"/>
      <c r="M5352" s="328"/>
    </row>
    <row r="5353" spans="5:13" s="243" customFormat="1">
      <c r="E5353" s="328"/>
      <c r="F5353" s="328"/>
      <c r="G5353" s="328"/>
      <c r="M5353" s="328"/>
    </row>
    <row r="5354" spans="5:13" s="243" customFormat="1">
      <c r="E5354" s="328"/>
      <c r="F5354" s="328"/>
      <c r="G5354" s="328"/>
      <c r="M5354" s="328"/>
    </row>
    <row r="5355" spans="5:13" s="243" customFormat="1">
      <c r="E5355" s="328"/>
      <c r="F5355" s="328"/>
      <c r="G5355" s="328"/>
      <c r="M5355" s="328"/>
    </row>
    <row r="5356" spans="5:13" s="243" customFormat="1">
      <c r="E5356" s="328"/>
      <c r="F5356" s="328"/>
      <c r="G5356" s="328"/>
      <c r="M5356" s="328"/>
    </row>
    <row r="5357" spans="5:13" s="243" customFormat="1">
      <c r="E5357" s="328"/>
      <c r="F5357" s="328"/>
      <c r="G5357" s="328"/>
      <c r="M5357" s="328"/>
    </row>
    <row r="5358" spans="5:13" s="243" customFormat="1">
      <c r="E5358" s="328"/>
      <c r="F5358" s="328"/>
      <c r="G5358" s="328"/>
      <c r="M5358" s="328"/>
    </row>
    <row r="5359" spans="5:13" s="243" customFormat="1">
      <c r="E5359" s="328"/>
      <c r="F5359" s="328"/>
      <c r="G5359" s="328"/>
      <c r="M5359" s="328"/>
    </row>
    <row r="5360" spans="5:13" s="243" customFormat="1">
      <c r="E5360" s="328"/>
      <c r="F5360" s="328"/>
      <c r="G5360" s="328"/>
      <c r="M5360" s="328"/>
    </row>
    <row r="5361" spans="5:13" s="243" customFormat="1">
      <c r="E5361" s="328"/>
      <c r="F5361" s="328"/>
      <c r="G5361" s="328"/>
      <c r="M5361" s="328"/>
    </row>
    <row r="5362" spans="5:13" s="243" customFormat="1">
      <c r="E5362" s="328"/>
      <c r="F5362" s="328"/>
      <c r="G5362" s="328"/>
      <c r="M5362" s="328"/>
    </row>
    <row r="5363" spans="5:13" s="243" customFormat="1">
      <c r="E5363" s="328"/>
      <c r="F5363" s="328"/>
      <c r="G5363" s="328"/>
      <c r="M5363" s="328"/>
    </row>
    <row r="5364" spans="5:13" s="243" customFormat="1">
      <c r="E5364" s="328"/>
      <c r="F5364" s="328"/>
      <c r="G5364" s="328"/>
      <c r="M5364" s="328"/>
    </row>
    <row r="5365" spans="5:13" s="243" customFormat="1">
      <c r="E5365" s="328"/>
      <c r="F5365" s="328"/>
      <c r="G5365" s="328"/>
      <c r="M5365" s="328"/>
    </row>
    <row r="5366" spans="5:13" s="243" customFormat="1">
      <c r="E5366" s="328"/>
      <c r="F5366" s="328"/>
      <c r="G5366" s="328"/>
      <c r="M5366" s="328"/>
    </row>
    <row r="5367" spans="5:13" s="243" customFormat="1">
      <c r="E5367" s="328"/>
      <c r="F5367" s="328"/>
      <c r="G5367" s="328"/>
      <c r="M5367" s="328"/>
    </row>
    <row r="5368" spans="5:13" s="243" customFormat="1">
      <c r="E5368" s="328"/>
      <c r="F5368" s="328"/>
      <c r="G5368" s="328"/>
      <c r="M5368" s="328"/>
    </row>
    <row r="5369" spans="5:13" s="243" customFormat="1">
      <c r="E5369" s="328"/>
      <c r="F5369" s="328"/>
      <c r="G5369" s="328"/>
      <c r="M5369" s="328"/>
    </row>
    <row r="5370" spans="5:13" s="243" customFormat="1">
      <c r="E5370" s="328"/>
      <c r="F5370" s="328"/>
      <c r="G5370" s="328"/>
      <c r="M5370" s="328"/>
    </row>
    <row r="5371" spans="5:13" s="243" customFormat="1">
      <c r="E5371" s="328"/>
      <c r="F5371" s="328"/>
      <c r="G5371" s="328"/>
      <c r="M5371" s="328"/>
    </row>
    <row r="5372" spans="5:13" s="243" customFormat="1">
      <c r="E5372" s="328"/>
      <c r="F5372" s="328"/>
      <c r="G5372" s="328"/>
      <c r="M5372" s="328"/>
    </row>
    <row r="5373" spans="5:13" s="243" customFormat="1">
      <c r="E5373" s="328"/>
      <c r="F5373" s="328"/>
      <c r="G5373" s="328"/>
      <c r="M5373" s="328"/>
    </row>
    <row r="5374" spans="5:13" s="243" customFormat="1">
      <c r="E5374" s="328"/>
      <c r="F5374" s="328"/>
      <c r="G5374" s="328"/>
      <c r="M5374" s="328"/>
    </row>
    <row r="5375" spans="5:13" s="243" customFormat="1">
      <c r="E5375" s="328"/>
      <c r="F5375" s="328"/>
      <c r="G5375" s="328"/>
      <c r="M5375" s="328"/>
    </row>
    <row r="5376" spans="5:13" s="243" customFormat="1">
      <c r="E5376" s="328"/>
      <c r="F5376" s="328"/>
      <c r="G5376" s="328"/>
      <c r="M5376" s="328"/>
    </row>
    <row r="5377" spans="5:13" s="243" customFormat="1">
      <c r="E5377" s="328"/>
      <c r="F5377" s="328"/>
      <c r="G5377" s="328"/>
      <c r="M5377" s="328"/>
    </row>
    <row r="5378" spans="5:13" s="243" customFormat="1">
      <c r="E5378" s="328"/>
      <c r="F5378" s="328"/>
      <c r="G5378" s="328"/>
      <c r="M5378" s="328"/>
    </row>
    <row r="5379" spans="5:13" s="243" customFormat="1">
      <c r="E5379" s="328"/>
      <c r="F5379" s="328"/>
      <c r="G5379" s="328"/>
      <c r="M5379" s="328"/>
    </row>
    <row r="5380" spans="5:13" s="243" customFormat="1">
      <c r="E5380" s="328"/>
      <c r="F5380" s="328"/>
      <c r="G5380" s="328"/>
      <c r="M5380" s="328"/>
    </row>
    <row r="5381" spans="5:13" s="243" customFormat="1">
      <c r="E5381" s="328"/>
      <c r="F5381" s="328"/>
      <c r="G5381" s="328"/>
      <c r="M5381" s="328"/>
    </row>
    <row r="5382" spans="5:13" s="243" customFormat="1">
      <c r="E5382" s="328"/>
      <c r="F5382" s="328"/>
      <c r="G5382" s="328"/>
      <c r="M5382" s="328"/>
    </row>
    <row r="5383" spans="5:13" s="243" customFormat="1">
      <c r="E5383" s="328"/>
      <c r="F5383" s="328"/>
      <c r="G5383" s="328"/>
      <c r="M5383" s="328"/>
    </row>
    <row r="5384" spans="5:13" s="243" customFormat="1">
      <c r="E5384" s="328"/>
      <c r="F5384" s="328"/>
      <c r="G5384" s="328"/>
      <c r="M5384" s="328"/>
    </row>
    <row r="5385" spans="5:13" s="243" customFormat="1">
      <c r="E5385" s="328"/>
      <c r="F5385" s="328"/>
      <c r="G5385" s="328"/>
      <c r="M5385" s="328"/>
    </row>
    <row r="5386" spans="5:13" s="243" customFormat="1">
      <c r="E5386" s="328"/>
      <c r="F5386" s="328"/>
      <c r="G5386" s="328"/>
      <c r="M5386" s="328"/>
    </row>
    <row r="5387" spans="5:13" s="243" customFormat="1">
      <c r="E5387" s="328"/>
      <c r="F5387" s="328"/>
      <c r="G5387" s="328"/>
      <c r="M5387" s="328"/>
    </row>
    <row r="5388" spans="5:13" s="243" customFormat="1">
      <c r="E5388" s="328"/>
      <c r="F5388" s="328"/>
      <c r="G5388" s="328"/>
      <c r="M5388" s="328"/>
    </row>
    <row r="5389" spans="5:13" s="243" customFormat="1">
      <c r="E5389" s="328"/>
      <c r="F5389" s="328"/>
      <c r="G5389" s="328"/>
      <c r="M5389" s="328"/>
    </row>
    <row r="5390" spans="5:13" s="243" customFormat="1">
      <c r="E5390" s="328"/>
      <c r="F5390" s="328"/>
      <c r="G5390" s="328"/>
      <c r="M5390" s="328"/>
    </row>
    <row r="5391" spans="5:13" s="243" customFormat="1">
      <c r="E5391" s="328"/>
      <c r="F5391" s="328"/>
      <c r="G5391" s="328"/>
      <c r="M5391" s="328"/>
    </row>
    <row r="5392" spans="5:13" s="243" customFormat="1">
      <c r="E5392" s="328"/>
      <c r="F5392" s="328"/>
      <c r="G5392" s="328"/>
      <c r="M5392" s="328"/>
    </row>
    <row r="5393" spans="5:13" s="243" customFormat="1">
      <c r="E5393" s="328"/>
      <c r="F5393" s="328"/>
      <c r="G5393" s="328"/>
      <c r="M5393" s="328"/>
    </row>
    <row r="5394" spans="5:13" s="243" customFormat="1">
      <c r="E5394" s="328"/>
      <c r="F5394" s="328"/>
      <c r="G5394" s="328"/>
      <c r="M5394" s="328"/>
    </row>
    <row r="5395" spans="5:13" s="243" customFormat="1">
      <c r="E5395" s="328"/>
      <c r="F5395" s="328"/>
      <c r="G5395" s="328"/>
      <c r="M5395" s="328"/>
    </row>
    <row r="5396" spans="5:13" s="243" customFormat="1">
      <c r="E5396" s="328"/>
      <c r="F5396" s="328"/>
      <c r="G5396" s="328"/>
      <c r="M5396" s="328"/>
    </row>
    <row r="5397" spans="5:13" s="243" customFormat="1">
      <c r="E5397" s="328"/>
      <c r="F5397" s="328"/>
      <c r="G5397" s="328"/>
      <c r="M5397" s="328"/>
    </row>
    <row r="5398" spans="5:13" s="243" customFormat="1">
      <c r="E5398" s="328"/>
      <c r="F5398" s="328"/>
      <c r="G5398" s="328"/>
      <c r="M5398" s="328"/>
    </row>
    <row r="5399" spans="5:13" s="243" customFormat="1">
      <c r="E5399" s="328"/>
      <c r="F5399" s="328"/>
      <c r="G5399" s="328"/>
      <c r="M5399" s="328"/>
    </row>
    <row r="5400" spans="5:13" s="243" customFormat="1">
      <c r="E5400" s="328"/>
      <c r="F5400" s="328"/>
      <c r="G5400" s="328"/>
      <c r="M5400" s="328"/>
    </row>
    <row r="5401" spans="5:13" s="243" customFormat="1">
      <c r="E5401" s="328"/>
      <c r="F5401" s="328"/>
      <c r="G5401" s="328"/>
      <c r="M5401" s="328"/>
    </row>
    <row r="5402" spans="5:13" s="243" customFormat="1">
      <c r="E5402" s="328"/>
      <c r="F5402" s="328"/>
      <c r="G5402" s="328"/>
      <c r="M5402" s="328"/>
    </row>
    <row r="5403" spans="5:13" s="243" customFormat="1">
      <c r="E5403" s="328"/>
      <c r="F5403" s="328"/>
      <c r="G5403" s="328"/>
      <c r="M5403" s="328"/>
    </row>
    <row r="5404" spans="5:13" s="243" customFormat="1">
      <c r="E5404" s="328"/>
      <c r="F5404" s="328"/>
      <c r="G5404" s="328"/>
      <c r="M5404" s="328"/>
    </row>
    <row r="5405" spans="5:13" s="243" customFormat="1">
      <c r="E5405" s="328"/>
      <c r="F5405" s="328"/>
      <c r="G5405" s="328"/>
      <c r="M5405" s="328"/>
    </row>
    <row r="5406" spans="5:13" s="243" customFormat="1">
      <c r="E5406" s="328"/>
      <c r="F5406" s="328"/>
      <c r="G5406" s="328"/>
      <c r="M5406" s="328"/>
    </row>
    <row r="5407" spans="5:13" s="243" customFormat="1">
      <c r="E5407" s="328"/>
      <c r="F5407" s="328"/>
      <c r="G5407" s="328"/>
      <c r="M5407" s="328"/>
    </row>
    <row r="5408" spans="5:13" s="243" customFormat="1">
      <c r="E5408" s="328"/>
      <c r="F5408" s="328"/>
      <c r="G5408" s="328"/>
      <c r="M5408" s="328"/>
    </row>
    <row r="5409" spans="5:13" s="243" customFormat="1">
      <c r="E5409" s="328"/>
      <c r="F5409" s="328"/>
      <c r="G5409" s="328"/>
      <c r="M5409" s="328"/>
    </row>
    <row r="5410" spans="5:13" s="243" customFormat="1">
      <c r="E5410" s="328"/>
      <c r="F5410" s="328"/>
      <c r="G5410" s="328"/>
      <c r="M5410" s="328"/>
    </row>
    <row r="5411" spans="5:13" s="243" customFormat="1">
      <c r="E5411" s="328"/>
      <c r="F5411" s="328"/>
      <c r="G5411" s="328"/>
      <c r="M5411" s="328"/>
    </row>
    <row r="5412" spans="5:13" s="243" customFormat="1">
      <c r="E5412" s="328"/>
      <c r="F5412" s="328"/>
      <c r="G5412" s="328"/>
      <c r="M5412" s="328"/>
    </row>
    <row r="5413" spans="5:13" s="243" customFormat="1">
      <c r="E5413" s="328"/>
      <c r="F5413" s="328"/>
      <c r="G5413" s="328"/>
      <c r="M5413" s="328"/>
    </row>
    <row r="5414" spans="5:13" s="243" customFormat="1">
      <c r="E5414" s="328"/>
      <c r="F5414" s="328"/>
      <c r="G5414" s="328"/>
      <c r="M5414" s="328"/>
    </row>
    <row r="5415" spans="5:13" s="243" customFormat="1">
      <c r="E5415" s="328"/>
      <c r="F5415" s="328"/>
      <c r="G5415" s="328"/>
      <c r="M5415" s="328"/>
    </row>
    <row r="5416" spans="5:13" s="243" customFormat="1">
      <c r="E5416" s="328"/>
      <c r="F5416" s="328"/>
      <c r="G5416" s="328"/>
      <c r="M5416" s="328"/>
    </row>
    <row r="5417" spans="5:13" s="243" customFormat="1">
      <c r="E5417" s="328"/>
      <c r="F5417" s="328"/>
      <c r="G5417" s="328"/>
      <c r="M5417" s="328"/>
    </row>
    <row r="5418" spans="5:13" s="243" customFormat="1">
      <c r="E5418" s="328"/>
      <c r="F5418" s="328"/>
      <c r="G5418" s="328"/>
      <c r="M5418" s="328"/>
    </row>
    <row r="5419" spans="5:13" s="243" customFormat="1">
      <c r="E5419" s="328"/>
      <c r="F5419" s="328"/>
      <c r="G5419" s="328"/>
      <c r="M5419" s="328"/>
    </row>
    <row r="5420" spans="5:13" s="243" customFormat="1">
      <c r="E5420" s="328"/>
      <c r="F5420" s="328"/>
      <c r="G5420" s="328"/>
      <c r="M5420" s="328"/>
    </row>
    <row r="5421" spans="5:13" s="243" customFormat="1">
      <c r="E5421" s="328"/>
      <c r="F5421" s="328"/>
      <c r="G5421" s="328"/>
      <c r="M5421" s="328"/>
    </row>
    <row r="5422" spans="5:13" s="243" customFormat="1">
      <c r="E5422" s="328"/>
      <c r="F5422" s="328"/>
      <c r="G5422" s="328"/>
      <c r="M5422" s="328"/>
    </row>
    <row r="5423" spans="5:13" s="243" customFormat="1">
      <c r="E5423" s="328"/>
      <c r="F5423" s="328"/>
      <c r="G5423" s="328"/>
      <c r="M5423" s="328"/>
    </row>
    <row r="5424" spans="5:13" s="243" customFormat="1">
      <c r="E5424" s="328"/>
      <c r="F5424" s="328"/>
      <c r="G5424" s="328"/>
      <c r="M5424" s="328"/>
    </row>
    <row r="5425" spans="5:13" s="243" customFormat="1">
      <c r="E5425" s="328"/>
      <c r="F5425" s="328"/>
      <c r="G5425" s="328"/>
      <c r="M5425" s="328"/>
    </row>
    <row r="5426" spans="5:13" s="243" customFormat="1">
      <c r="E5426" s="328"/>
      <c r="F5426" s="328"/>
      <c r="G5426" s="328"/>
      <c r="M5426" s="328"/>
    </row>
    <row r="5427" spans="5:13" s="243" customFormat="1">
      <c r="E5427" s="328"/>
      <c r="F5427" s="328"/>
      <c r="G5427" s="328"/>
      <c r="M5427" s="328"/>
    </row>
    <row r="5428" spans="5:13" s="243" customFormat="1">
      <c r="E5428" s="328"/>
      <c r="F5428" s="328"/>
      <c r="G5428" s="328"/>
      <c r="M5428" s="328"/>
    </row>
    <row r="5429" spans="5:13" s="243" customFormat="1">
      <c r="E5429" s="328"/>
      <c r="F5429" s="328"/>
      <c r="G5429" s="328"/>
      <c r="M5429" s="328"/>
    </row>
    <row r="5430" spans="5:13" s="243" customFormat="1">
      <c r="E5430" s="328"/>
      <c r="F5430" s="328"/>
      <c r="G5430" s="328"/>
      <c r="M5430" s="328"/>
    </row>
    <row r="5431" spans="5:13" s="243" customFormat="1">
      <c r="E5431" s="328"/>
      <c r="F5431" s="328"/>
      <c r="G5431" s="328"/>
      <c r="M5431" s="328"/>
    </row>
    <row r="5432" spans="5:13" s="243" customFormat="1">
      <c r="E5432" s="328"/>
      <c r="F5432" s="328"/>
      <c r="G5432" s="328"/>
      <c r="M5432" s="328"/>
    </row>
    <row r="5433" spans="5:13" s="243" customFormat="1">
      <c r="E5433" s="328"/>
      <c r="F5433" s="328"/>
      <c r="G5433" s="328"/>
      <c r="M5433" s="328"/>
    </row>
    <row r="5434" spans="5:13" s="243" customFormat="1">
      <c r="E5434" s="328"/>
      <c r="F5434" s="328"/>
      <c r="G5434" s="328"/>
      <c r="M5434" s="328"/>
    </row>
    <row r="5435" spans="5:13" s="243" customFormat="1">
      <c r="E5435" s="328"/>
      <c r="F5435" s="328"/>
      <c r="G5435" s="328"/>
      <c r="M5435" s="328"/>
    </row>
    <row r="5436" spans="5:13" s="243" customFormat="1">
      <c r="E5436" s="328"/>
      <c r="F5436" s="328"/>
      <c r="G5436" s="328"/>
      <c r="M5436" s="328"/>
    </row>
    <row r="5437" spans="5:13" s="243" customFormat="1">
      <c r="E5437" s="328"/>
      <c r="F5437" s="328"/>
      <c r="G5437" s="328"/>
      <c r="M5437" s="328"/>
    </row>
    <row r="5438" spans="5:13" s="243" customFormat="1">
      <c r="E5438" s="328"/>
      <c r="F5438" s="328"/>
      <c r="G5438" s="328"/>
      <c r="M5438" s="328"/>
    </row>
    <row r="5439" spans="5:13" s="243" customFormat="1">
      <c r="E5439" s="328"/>
      <c r="F5439" s="328"/>
      <c r="G5439" s="328"/>
      <c r="M5439" s="328"/>
    </row>
    <row r="5440" spans="5:13" s="243" customFormat="1">
      <c r="E5440" s="328"/>
      <c r="F5440" s="328"/>
      <c r="G5440" s="328"/>
      <c r="M5440" s="328"/>
    </row>
    <row r="5441" spans="5:13" s="243" customFormat="1">
      <c r="E5441" s="328"/>
      <c r="F5441" s="328"/>
      <c r="G5441" s="328"/>
      <c r="M5441" s="328"/>
    </row>
    <row r="5442" spans="5:13" s="243" customFormat="1">
      <c r="E5442" s="328"/>
      <c r="F5442" s="328"/>
      <c r="G5442" s="328"/>
      <c r="M5442" s="328"/>
    </row>
    <row r="5443" spans="5:13" s="243" customFormat="1">
      <c r="E5443" s="328"/>
      <c r="F5443" s="328"/>
      <c r="G5443" s="328"/>
      <c r="M5443" s="328"/>
    </row>
    <row r="5444" spans="5:13" s="243" customFormat="1">
      <c r="E5444" s="328"/>
      <c r="F5444" s="328"/>
      <c r="G5444" s="328"/>
      <c r="M5444" s="328"/>
    </row>
    <row r="5445" spans="5:13" s="243" customFormat="1">
      <c r="E5445" s="328"/>
      <c r="F5445" s="328"/>
      <c r="G5445" s="328"/>
      <c r="M5445" s="328"/>
    </row>
    <row r="5446" spans="5:13" s="243" customFormat="1">
      <c r="E5446" s="328"/>
      <c r="F5446" s="328"/>
      <c r="G5446" s="328"/>
      <c r="M5446" s="328"/>
    </row>
    <row r="5447" spans="5:13" s="243" customFormat="1">
      <c r="E5447" s="328"/>
      <c r="F5447" s="328"/>
      <c r="G5447" s="328"/>
      <c r="M5447" s="328"/>
    </row>
    <row r="5448" spans="5:13" s="243" customFormat="1">
      <c r="E5448" s="328"/>
      <c r="F5448" s="328"/>
      <c r="G5448" s="328"/>
      <c r="M5448" s="328"/>
    </row>
    <row r="5449" spans="5:13" s="243" customFormat="1">
      <c r="E5449" s="328"/>
      <c r="F5449" s="328"/>
      <c r="G5449" s="328"/>
      <c r="M5449" s="328"/>
    </row>
    <row r="5450" spans="5:13" s="243" customFormat="1">
      <c r="E5450" s="328"/>
      <c r="F5450" s="328"/>
      <c r="G5450" s="328"/>
      <c r="M5450" s="328"/>
    </row>
    <row r="5451" spans="5:13" s="243" customFormat="1">
      <c r="E5451" s="328"/>
      <c r="F5451" s="328"/>
      <c r="G5451" s="328"/>
      <c r="M5451" s="328"/>
    </row>
    <row r="5452" spans="5:13" s="243" customFormat="1">
      <c r="E5452" s="328"/>
      <c r="F5452" s="328"/>
      <c r="G5452" s="328"/>
      <c r="M5452" s="328"/>
    </row>
    <row r="5453" spans="5:13" s="243" customFormat="1">
      <c r="E5453" s="328"/>
      <c r="F5453" s="328"/>
      <c r="G5453" s="328"/>
      <c r="M5453" s="328"/>
    </row>
    <row r="5454" spans="5:13" s="243" customFormat="1">
      <c r="E5454" s="328"/>
      <c r="F5454" s="328"/>
      <c r="G5454" s="328"/>
      <c r="M5454" s="328"/>
    </row>
    <row r="5455" spans="5:13" s="243" customFormat="1">
      <c r="E5455" s="328"/>
      <c r="F5455" s="328"/>
      <c r="G5455" s="328"/>
      <c r="M5455" s="328"/>
    </row>
    <row r="5456" spans="5:13" s="243" customFormat="1">
      <c r="E5456" s="328"/>
      <c r="F5456" s="328"/>
      <c r="G5456" s="328"/>
      <c r="M5456" s="328"/>
    </row>
    <row r="5457" spans="5:13" s="243" customFormat="1">
      <c r="E5457" s="328"/>
      <c r="F5457" s="328"/>
      <c r="G5457" s="328"/>
      <c r="M5457" s="328"/>
    </row>
    <row r="5458" spans="5:13" s="243" customFormat="1">
      <c r="E5458" s="328"/>
      <c r="F5458" s="328"/>
      <c r="G5458" s="328"/>
      <c r="M5458" s="328"/>
    </row>
    <row r="5459" spans="5:13" s="243" customFormat="1">
      <c r="E5459" s="328"/>
      <c r="F5459" s="328"/>
      <c r="G5459" s="328"/>
      <c r="M5459" s="328"/>
    </row>
    <row r="5460" spans="5:13" s="243" customFormat="1">
      <c r="E5460" s="328"/>
      <c r="F5460" s="328"/>
      <c r="G5460" s="328"/>
      <c r="M5460" s="328"/>
    </row>
    <row r="5461" spans="5:13" s="243" customFormat="1">
      <c r="E5461" s="328"/>
      <c r="F5461" s="328"/>
      <c r="G5461" s="328"/>
      <c r="M5461" s="328"/>
    </row>
    <row r="5462" spans="5:13" s="243" customFormat="1">
      <c r="E5462" s="328"/>
      <c r="F5462" s="328"/>
      <c r="G5462" s="328"/>
      <c r="M5462" s="328"/>
    </row>
    <row r="5463" spans="5:13" s="243" customFormat="1">
      <c r="E5463" s="328"/>
      <c r="F5463" s="328"/>
      <c r="G5463" s="328"/>
      <c r="M5463" s="328"/>
    </row>
    <row r="5464" spans="5:13" s="243" customFormat="1">
      <c r="E5464" s="328"/>
      <c r="F5464" s="328"/>
      <c r="G5464" s="328"/>
      <c r="M5464" s="328"/>
    </row>
    <row r="5465" spans="5:13" s="243" customFormat="1">
      <c r="E5465" s="328"/>
      <c r="F5465" s="328"/>
      <c r="G5465" s="328"/>
      <c r="M5465" s="328"/>
    </row>
    <row r="5466" spans="5:13" s="243" customFormat="1">
      <c r="E5466" s="328"/>
      <c r="F5466" s="328"/>
      <c r="G5466" s="328"/>
      <c r="M5466" s="328"/>
    </row>
    <row r="5467" spans="5:13" s="243" customFormat="1">
      <c r="E5467" s="328"/>
      <c r="F5467" s="328"/>
      <c r="G5467" s="328"/>
      <c r="M5467" s="328"/>
    </row>
    <row r="5468" spans="5:13" s="243" customFormat="1">
      <c r="E5468" s="328"/>
      <c r="F5468" s="328"/>
      <c r="G5468" s="328"/>
      <c r="M5468" s="328"/>
    </row>
    <row r="5469" spans="5:13" s="243" customFormat="1">
      <c r="E5469" s="328"/>
      <c r="F5469" s="328"/>
      <c r="G5469" s="328"/>
      <c r="M5469" s="328"/>
    </row>
    <row r="5470" spans="5:13" s="243" customFormat="1">
      <c r="E5470" s="328"/>
      <c r="F5470" s="328"/>
      <c r="G5470" s="328"/>
      <c r="M5470" s="328"/>
    </row>
    <row r="5471" spans="5:13" s="243" customFormat="1">
      <c r="E5471" s="328"/>
      <c r="F5471" s="328"/>
      <c r="G5471" s="328"/>
      <c r="M5471" s="328"/>
    </row>
    <row r="5472" spans="5:13" s="243" customFormat="1">
      <c r="E5472" s="328"/>
      <c r="F5472" s="328"/>
      <c r="G5472" s="328"/>
      <c r="M5472" s="328"/>
    </row>
    <row r="5473" spans="5:13" s="243" customFormat="1">
      <c r="E5473" s="328"/>
      <c r="F5473" s="328"/>
      <c r="G5473" s="328"/>
      <c r="M5473" s="328"/>
    </row>
    <row r="5474" spans="5:13" s="243" customFormat="1">
      <c r="E5474" s="328"/>
      <c r="F5474" s="328"/>
      <c r="G5474" s="328"/>
      <c r="M5474" s="328"/>
    </row>
    <row r="5475" spans="5:13" s="243" customFormat="1">
      <c r="E5475" s="328"/>
      <c r="F5475" s="328"/>
      <c r="G5475" s="328"/>
      <c r="M5475" s="328"/>
    </row>
    <row r="5476" spans="5:13" s="243" customFormat="1">
      <c r="E5476" s="328"/>
      <c r="F5476" s="328"/>
      <c r="G5476" s="328"/>
      <c r="M5476" s="328"/>
    </row>
    <row r="5477" spans="5:13" s="243" customFormat="1">
      <c r="E5477" s="328"/>
      <c r="F5477" s="328"/>
      <c r="G5477" s="328"/>
      <c r="M5477" s="328"/>
    </row>
    <row r="5478" spans="5:13" s="243" customFormat="1">
      <c r="E5478" s="328"/>
      <c r="F5478" s="328"/>
      <c r="G5478" s="328"/>
      <c r="M5478" s="328"/>
    </row>
    <row r="5479" spans="5:13" s="243" customFormat="1">
      <c r="E5479" s="328"/>
      <c r="F5479" s="328"/>
      <c r="G5479" s="328"/>
      <c r="M5479" s="328"/>
    </row>
    <row r="5480" spans="5:13" s="243" customFormat="1">
      <c r="E5480" s="328"/>
      <c r="F5480" s="328"/>
      <c r="G5480" s="328"/>
      <c r="M5480" s="328"/>
    </row>
    <row r="5481" spans="5:13" s="243" customFormat="1">
      <c r="E5481" s="328"/>
      <c r="F5481" s="328"/>
      <c r="G5481" s="328"/>
      <c r="M5481" s="328"/>
    </row>
    <row r="5482" spans="5:13" s="243" customFormat="1">
      <c r="E5482" s="328"/>
      <c r="F5482" s="328"/>
      <c r="G5482" s="328"/>
      <c r="M5482" s="328"/>
    </row>
    <row r="5483" spans="5:13" s="243" customFormat="1">
      <c r="E5483" s="328"/>
      <c r="F5483" s="328"/>
      <c r="G5483" s="328"/>
      <c r="M5483" s="328"/>
    </row>
    <row r="5484" spans="5:13" s="243" customFormat="1">
      <c r="E5484" s="328"/>
      <c r="F5484" s="328"/>
      <c r="G5484" s="328"/>
      <c r="M5484" s="328"/>
    </row>
    <row r="5485" spans="5:13" s="243" customFormat="1">
      <c r="E5485" s="328"/>
      <c r="F5485" s="328"/>
      <c r="G5485" s="328"/>
      <c r="M5485" s="328"/>
    </row>
    <row r="5486" spans="5:13" s="243" customFormat="1">
      <c r="E5486" s="328"/>
      <c r="F5486" s="328"/>
      <c r="G5486" s="328"/>
      <c r="M5486" s="328"/>
    </row>
    <row r="5487" spans="5:13" s="243" customFormat="1">
      <c r="E5487" s="328"/>
      <c r="F5487" s="328"/>
      <c r="G5487" s="328"/>
      <c r="M5487" s="328"/>
    </row>
    <row r="5488" spans="5:13" s="243" customFormat="1">
      <c r="E5488" s="328"/>
      <c r="F5488" s="328"/>
      <c r="G5488" s="328"/>
      <c r="M5488" s="328"/>
    </row>
    <row r="5489" spans="5:13" s="243" customFormat="1">
      <c r="E5489" s="328"/>
      <c r="F5489" s="328"/>
      <c r="G5489" s="328"/>
      <c r="M5489" s="328"/>
    </row>
    <row r="5490" spans="5:13" s="243" customFormat="1">
      <c r="E5490" s="328"/>
      <c r="F5490" s="328"/>
      <c r="G5490" s="328"/>
      <c r="M5490" s="328"/>
    </row>
    <row r="5491" spans="5:13" s="243" customFormat="1">
      <c r="E5491" s="328"/>
      <c r="F5491" s="328"/>
      <c r="G5491" s="328"/>
      <c r="M5491" s="328"/>
    </row>
    <row r="5492" spans="5:13" s="243" customFormat="1">
      <c r="E5492" s="328"/>
      <c r="F5492" s="328"/>
      <c r="G5492" s="328"/>
      <c r="M5492" s="328"/>
    </row>
    <row r="5493" spans="5:13" s="243" customFormat="1">
      <c r="E5493" s="328"/>
      <c r="F5493" s="328"/>
      <c r="G5493" s="328"/>
      <c r="M5493" s="328"/>
    </row>
    <row r="5494" spans="5:13" s="243" customFormat="1">
      <c r="E5494" s="328"/>
      <c r="F5494" s="328"/>
      <c r="G5494" s="328"/>
      <c r="M5494" s="328"/>
    </row>
    <row r="5495" spans="5:13" s="243" customFormat="1">
      <c r="E5495" s="328"/>
      <c r="F5495" s="328"/>
      <c r="G5495" s="328"/>
      <c r="M5495" s="328"/>
    </row>
    <row r="5496" spans="5:13" s="243" customFormat="1">
      <c r="E5496" s="328"/>
      <c r="F5496" s="328"/>
      <c r="G5496" s="328"/>
      <c r="M5496" s="328"/>
    </row>
    <row r="5497" spans="5:13" s="243" customFormat="1">
      <c r="E5497" s="328"/>
      <c r="F5497" s="328"/>
      <c r="G5497" s="328"/>
      <c r="M5497" s="328"/>
    </row>
    <row r="5498" spans="5:13" s="243" customFormat="1">
      <c r="E5498" s="328"/>
      <c r="F5498" s="328"/>
      <c r="G5498" s="328"/>
      <c r="M5498" s="328"/>
    </row>
    <row r="5499" spans="5:13" s="243" customFormat="1">
      <c r="E5499" s="328"/>
      <c r="F5499" s="328"/>
      <c r="G5499" s="328"/>
      <c r="M5499" s="328"/>
    </row>
    <row r="5500" spans="5:13" s="243" customFormat="1">
      <c r="E5500" s="328"/>
      <c r="F5500" s="328"/>
      <c r="G5500" s="328"/>
      <c r="M5500" s="328"/>
    </row>
    <row r="5501" spans="5:13" s="243" customFormat="1">
      <c r="E5501" s="328"/>
      <c r="F5501" s="328"/>
      <c r="G5501" s="328"/>
      <c r="M5501" s="328"/>
    </row>
    <row r="5502" spans="5:13" s="243" customFormat="1">
      <c r="E5502" s="328"/>
      <c r="F5502" s="328"/>
      <c r="G5502" s="328"/>
      <c r="M5502" s="328"/>
    </row>
    <row r="5503" spans="5:13" s="243" customFormat="1">
      <c r="E5503" s="328"/>
      <c r="F5503" s="328"/>
      <c r="G5503" s="328"/>
      <c r="M5503" s="328"/>
    </row>
    <row r="5504" spans="5:13" s="243" customFormat="1">
      <c r="E5504" s="328"/>
      <c r="F5504" s="328"/>
      <c r="G5504" s="328"/>
      <c r="M5504" s="328"/>
    </row>
    <row r="5505" spans="5:13" s="243" customFormat="1">
      <c r="E5505" s="328"/>
      <c r="F5505" s="328"/>
      <c r="G5505" s="328"/>
      <c r="M5505" s="328"/>
    </row>
    <row r="5506" spans="5:13" s="243" customFormat="1">
      <c r="E5506" s="328"/>
      <c r="F5506" s="328"/>
      <c r="G5506" s="328"/>
      <c r="M5506" s="328"/>
    </row>
    <row r="5507" spans="5:13" s="243" customFormat="1">
      <c r="E5507" s="328"/>
      <c r="F5507" s="328"/>
      <c r="G5507" s="328"/>
      <c r="M5507" s="328"/>
    </row>
    <row r="5508" spans="5:13" s="243" customFormat="1">
      <c r="E5508" s="328"/>
      <c r="F5508" s="328"/>
      <c r="G5508" s="328"/>
      <c r="M5508" s="328"/>
    </row>
    <row r="5509" spans="5:13" s="243" customFormat="1">
      <c r="E5509" s="328"/>
      <c r="F5509" s="328"/>
      <c r="G5509" s="328"/>
      <c r="M5509" s="328"/>
    </row>
    <row r="5510" spans="5:13" s="243" customFormat="1">
      <c r="E5510" s="328"/>
      <c r="F5510" s="328"/>
      <c r="G5510" s="328"/>
      <c r="M5510" s="328"/>
    </row>
    <row r="5511" spans="5:13" s="243" customFormat="1">
      <c r="E5511" s="328"/>
      <c r="F5511" s="328"/>
      <c r="G5511" s="328"/>
      <c r="M5511" s="328"/>
    </row>
    <row r="5512" spans="5:13" s="243" customFormat="1">
      <c r="E5512" s="328"/>
      <c r="F5512" s="328"/>
      <c r="G5512" s="328"/>
      <c r="M5512" s="328"/>
    </row>
    <row r="5513" spans="5:13" s="243" customFormat="1">
      <c r="E5513" s="328"/>
      <c r="F5513" s="328"/>
      <c r="G5513" s="328"/>
      <c r="M5513" s="328"/>
    </row>
    <row r="5514" spans="5:13" s="243" customFormat="1">
      <c r="E5514" s="328"/>
      <c r="F5514" s="328"/>
      <c r="G5514" s="328"/>
      <c r="M5514" s="328"/>
    </row>
    <row r="5515" spans="5:13" s="243" customFormat="1">
      <c r="E5515" s="328"/>
      <c r="F5515" s="328"/>
      <c r="G5515" s="328"/>
      <c r="M5515" s="328"/>
    </row>
    <row r="5516" spans="5:13" s="243" customFormat="1">
      <c r="E5516" s="328"/>
      <c r="F5516" s="328"/>
      <c r="G5516" s="328"/>
      <c r="M5516" s="328"/>
    </row>
    <row r="5517" spans="5:13" s="243" customFormat="1">
      <c r="E5517" s="328"/>
      <c r="F5517" s="328"/>
      <c r="G5517" s="328"/>
      <c r="M5517" s="328"/>
    </row>
    <row r="5518" spans="5:13" s="243" customFormat="1">
      <c r="E5518" s="328"/>
      <c r="F5518" s="328"/>
      <c r="G5518" s="328"/>
      <c r="M5518" s="328"/>
    </row>
    <row r="5519" spans="5:13" s="243" customFormat="1">
      <c r="E5519" s="328"/>
      <c r="F5519" s="328"/>
      <c r="G5519" s="328"/>
      <c r="M5519" s="328"/>
    </row>
    <row r="5520" spans="5:13" s="243" customFormat="1">
      <c r="E5520" s="328"/>
      <c r="F5520" s="328"/>
      <c r="G5520" s="328"/>
      <c r="M5520" s="328"/>
    </row>
    <row r="5521" spans="5:13" s="243" customFormat="1">
      <c r="E5521" s="328"/>
      <c r="F5521" s="328"/>
      <c r="G5521" s="328"/>
      <c r="M5521" s="328"/>
    </row>
    <row r="5522" spans="5:13" s="243" customFormat="1">
      <c r="E5522" s="328"/>
      <c r="F5522" s="328"/>
      <c r="G5522" s="328"/>
      <c r="M5522" s="328"/>
    </row>
    <row r="5523" spans="5:13" s="243" customFormat="1">
      <c r="E5523" s="328"/>
      <c r="F5523" s="328"/>
      <c r="G5523" s="328"/>
      <c r="M5523" s="328"/>
    </row>
    <row r="5524" spans="5:13" s="243" customFormat="1">
      <c r="E5524" s="328"/>
      <c r="F5524" s="328"/>
      <c r="G5524" s="328"/>
      <c r="M5524" s="328"/>
    </row>
    <row r="5525" spans="5:13" s="243" customFormat="1">
      <c r="E5525" s="328"/>
      <c r="F5525" s="328"/>
      <c r="G5525" s="328"/>
      <c r="M5525" s="328"/>
    </row>
    <row r="5526" spans="5:13" s="243" customFormat="1">
      <c r="E5526" s="328"/>
      <c r="F5526" s="328"/>
      <c r="G5526" s="328"/>
      <c r="M5526" s="328"/>
    </row>
    <row r="5527" spans="5:13" s="243" customFormat="1">
      <c r="E5527" s="328"/>
      <c r="F5527" s="328"/>
      <c r="G5527" s="328"/>
      <c r="M5527" s="328"/>
    </row>
    <row r="5528" spans="5:13" s="243" customFormat="1">
      <c r="E5528" s="328"/>
      <c r="F5528" s="328"/>
      <c r="G5528" s="328"/>
      <c r="M5528" s="328"/>
    </row>
    <row r="5529" spans="5:13" s="243" customFormat="1">
      <c r="E5529" s="328"/>
      <c r="F5529" s="328"/>
      <c r="G5529" s="328"/>
      <c r="M5529" s="328"/>
    </row>
    <row r="5530" spans="5:13" s="243" customFormat="1">
      <c r="E5530" s="328"/>
      <c r="F5530" s="328"/>
      <c r="G5530" s="328"/>
      <c r="M5530" s="328"/>
    </row>
    <row r="5531" spans="5:13" s="243" customFormat="1">
      <c r="E5531" s="328"/>
      <c r="F5531" s="328"/>
      <c r="G5531" s="328"/>
      <c r="M5531" s="328"/>
    </row>
    <row r="5532" spans="5:13" s="243" customFormat="1">
      <c r="E5532" s="328"/>
      <c r="F5532" s="328"/>
      <c r="G5532" s="328"/>
      <c r="M5532" s="328"/>
    </row>
    <row r="5533" spans="5:13" s="243" customFormat="1">
      <c r="E5533" s="328"/>
      <c r="F5533" s="328"/>
      <c r="G5533" s="328"/>
      <c r="M5533" s="328"/>
    </row>
    <row r="5534" spans="5:13" s="243" customFormat="1">
      <c r="E5534" s="328"/>
      <c r="F5534" s="328"/>
      <c r="G5534" s="328"/>
      <c r="M5534" s="328"/>
    </row>
    <row r="5535" spans="5:13" s="243" customFormat="1">
      <c r="E5535" s="328"/>
      <c r="F5535" s="328"/>
      <c r="G5535" s="328"/>
      <c r="M5535" s="328"/>
    </row>
    <row r="5536" spans="5:13" s="243" customFormat="1">
      <c r="E5536" s="328"/>
      <c r="F5536" s="328"/>
      <c r="G5536" s="328"/>
      <c r="M5536" s="328"/>
    </row>
    <row r="5537" spans="5:13" s="243" customFormat="1">
      <c r="E5537" s="328"/>
      <c r="F5537" s="328"/>
      <c r="G5537" s="328"/>
      <c r="M5537" s="328"/>
    </row>
    <row r="5538" spans="5:13" s="243" customFormat="1">
      <c r="E5538" s="328"/>
      <c r="F5538" s="328"/>
      <c r="G5538" s="328"/>
      <c r="M5538" s="328"/>
    </row>
    <row r="5539" spans="5:13" s="243" customFormat="1">
      <c r="E5539" s="328"/>
      <c r="F5539" s="328"/>
      <c r="G5539" s="328"/>
      <c r="M5539" s="328"/>
    </row>
    <row r="5540" spans="5:13" s="243" customFormat="1">
      <c r="E5540" s="328"/>
      <c r="F5540" s="328"/>
      <c r="G5540" s="328"/>
      <c r="M5540" s="328"/>
    </row>
    <row r="5541" spans="5:13" s="243" customFormat="1">
      <c r="E5541" s="328"/>
      <c r="F5541" s="328"/>
      <c r="G5541" s="328"/>
      <c r="M5541" s="328"/>
    </row>
    <row r="5542" spans="5:13" s="243" customFormat="1">
      <c r="E5542" s="328"/>
      <c r="F5542" s="328"/>
      <c r="G5542" s="328"/>
      <c r="M5542" s="328"/>
    </row>
    <row r="5543" spans="5:13" s="243" customFormat="1">
      <c r="E5543" s="328"/>
      <c r="F5543" s="328"/>
      <c r="G5543" s="328"/>
      <c r="M5543" s="328"/>
    </row>
    <row r="5544" spans="5:13" s="243" customFormat="1">
      <c r="E5544" s="328"/>
      <c r="F5544" s="328"/>
      <c r="G5544" s="328"/>
      <c r="M5544" s="328"/>
    </row>
    <row r="5545" spans="5:13" s="243" customFormat="1">
      <c r="E5545" s="328"/>
      <c r="F5545" s="328"/>
      <c r="G5545" s="328"/>
      <c r="M5545" s="328"/>
    </row>
    <row r="5546" spans="5:13" s="243" customFormat="1">
      <c r="E5546" s="328"/>
      <c r="F5546" s="328"/>
      <c r="G5546" s="328"/>
      <c r="M5546" s="328"/>
    </row>
    <row r="5547" spans="5:13" s="243" customFormat="1">
      <c r="E5547" s="328"/>
      <c r="F5547" s="328"/>
      <c r="G5547" s="328"/>
      <c r="M5547" s="328"/>
    </row>
    <row r="5548" spans="5:13" s="243" customFormat="1">
      <c r="E5548" s="328"/>
      <c r="F5548" s="328"/>
      <c r="G5548" s="328"/>
      <c r="M5548" s="328"/>
    </row>
    <row r="5549" spans="5:13" s="243" customFormat="1">
      <c r="E5549" s="328"/>
      <c r="F5549" s="328"/>
      <c r="G5549" s="328"/>
      <c r="M5549" s="328"/>
    </row>
    <row r="5550" spans="5:13" s="243" customFormat="1">
      <c r="E5550" s="328"/>
      <c r="F5550" s="328"/>
      <c r="G5550" s="328"/>
      <c r="M5550" s="328"/>
    </row>
    <row r="5551" spans="5:13" s="243" customFormat="1">
      <c r="E5551" s="328"/>
      <c r="F5551" s="328"/>
      <c r="G5551" s="328"/>
      <c r="M5551" s="328"/>
    </row>
    <row r="5552" spans="5:13" s="243" customFormat="1">
      <c r="E5552" s="328"/>
      <c r="F5552" s="328"/>
      <c r="G5552" s="328"/>
      <c r="M5552" s="328"/>
    </row>
    <row r="5553" spans="5:13" s="243" customFormat="1">
      <c r="E5553" s="328"/>
      <c r="F5553" s="328"/>
      <c r="G5553" s="328"/>
      <c r="M5553" s="328"/>
    </row>
    <row r="5554" spans="5:13" s="243" customFormat="1">
      <c r="E5554" s="328"/>
      <c r="F5554" s="328"/>
      <c r="G5554" s="328"/>
      <c r="M5554" s="328"/>
    </row>
    <row r="5555" spans="5:13" s="243" customFormat="1">
      <c r="E5555" s="328"/>
      <c r="F5555" s="328"/>
      <c r="G5555" s="328"/>
      <c r="M5555" s="328"/>
    </row>
    <row r="5556" spans="5:13" s="243" customFormat="1">
      <c r="E5556" s="328"/>
      <c r="F5556" s="328"/>
      <c r="G5556" s="328"/>
      <c r="M5556" s="328"/>
    </row>
    <row r="5557" spans="5:13" s="243" customFormat="1">
      <c r="E5557" s="328"/>
      <c r="F5557" s="328"/>
      <c r="G5557" s="328"/>
      <c r="M5557" s="328"/>
    </row>
    <row r="5558" spans="5:13" s="243" customFormat="1">
      <c r="E5558" s="328"/>
      <c r="F5558" s="328"/>
      <c r="G5558" s="328"/>
      <c r="M5558" s="328"/>
    </row>
    <row r="5559" spans="5:13" s="243" customFormat="1">
      <c r="E5559" s="328"/>
      <c r="F5559" s="328"/>
      <c r="G5559" s="328"/>
      <c r="M5559" s="328"/>
    </row>
    <row r="5560" spans="5:13" s="243" customFormat="1">
      <c r="E5560" s="328"/>
      <c r="F5560" s="328"/>
      <c r="G5560" s="328"/>
      <c r="M5560" s="328"/>
    </row>
    <row r="5561" spans="5:13" s="243" customFormat="1">
      <c r="E5561" s="328"/>
      <c r="F5561" s="328"/>
      <c r="G5561" s="328"/>
      <c r="M5561" s="328"/>
    </row>
    <row r="5562" spans="5:13" s="243" customFormat="1">
      <c r="E5562" s="328"/>
      <c r="F5562" s="328"/>
      <c r="G5562" s="328"/>
      <c r="M5562" s="328"/>
    </row>
    <row r="5563" spans="5:13" s="243" customFormat="1">
      <c r="E5563" s="328"/>
      <c r="F5563" s="328"/>
      <c r="G5563" s="328"/>
      <c r="M5563" s="328"/>
    </row>
    <row r="5564" spans="5:13" s="243" customFormat="1">
      <c r="E5564" s="328"/>
      <c r="F5564" s="328"/>
      <c r="G5564" s="328"/>
      <c r="M5564" s="328"/>
    </row>
    <row r="5565" spans="5:13" s="243" customFormat="1">
      <c r="E5565" s="328"/>
      <c r="F5565" s="328"/>
      <c r="G5565" s="328"/>
      <c r="M5565" s="328"/>
    </row>
    <row r="5566" spans="5:13" s="243" customFormat="1">
      <c r="E5566" s="328"/>
      <c r="F5566" s="328"/>
      <c r="G5566" s="328"/>
      <c r="M5566" s="328"/>
    </row>
    <row r="5567" spans="5:13" s="243" customFormat="1">
      <c r="E5567" s="328"/>
      <c r="F5567" s="328"/>
      <c r="G5567" s="328"/>
      <c r="M5567" s="328"/>
    </row>
    <row r="5568" spans="5:13" s="243" customFormat="1">
      <c r="E5568" s="328"/>
      <c r="F5568" s="328"/>
      <c r="G5568" s="328"/>
      <c r="M5568" s="328"/>
    </row>
    <row r="5569" spans="5:13" s="243" customFormat="1">
      <c r="E5569" s="328"/>
      <c r="F5569" s="328"/>
      <c r="G5569" s="328"/>
      <c r="M5569" s="328"/>
    </row>
    <row r="5570" spans="5:13" s="243" customFormat="1">
      <c r="E5570" s="328"/>
      <c r="F5570" s="328"/>
      <c r="G5570" s="328"/>
      <c r="M5570" s="328"/>
    </row>
    <row r="5571" spans="5:13" s="243" customFormat="1">
      <c r="E5571" s="328"/>
      <c r="F5571" s="328"/>
      <c r="G5571" s="328"/>
      <c r="M5571" s="328"/>
    </row>
    <row r="5572" spans="5:13" s="243" customFormat="1">
      <c r="E5572" s="328"/>
      <c r="F5572" s="328"/>
      <c r="G5572" s="328"/>
      <c r="M5572" s="328"/>
    </row>
    <row r="5573" spans="5:13" s="243" customFormat="1">
      <c r="E5573" s="328"/>
      <c r="F5573" s="328"/>
      <c r="G5573" s="328"/>
      <c r="M5573" s="328"/>
    </row>
    <row r="5574" spans="5:13" s="243" customFormat="1">
      <c r="E5574" s="328"/>
      <c r="F5574" s="328"/>
      <c r="G5574" s="328"/>
      <c r="M5574" s="328"/>
    </row>
    <row r="5575" spans="5:13" s="243" customFormat="1">
      <c r="E5575" s="328"/>
      <c r="F5575" s="328"/>
      <c r="G5575" s="328"/>
      <c r="M5575" s="328"/>
    </row>
    <row r="5576" spans="5:13" s="243" customFormat="1">
      <c r="E5576" s="328"/>
      <c r="F5576" s="328"/>
      <c r="G5576" s="328"/>
      <c r="M5576" s="328"/>
    </row>
    <row r="5577" spans="5:13" s="243" customFormat="1">
      <c r="E5577" s="328"/>
      <c r="F5577" s="328"/>
      <c r="G5577" s="328"/>
      <c r="M5577" s="328"/>
    </row>
    <row r="5578" spans="5:13" s="243" customFormat="1">
      <c r="E5578" s="328"/>
      <c r="F5578" s="328"/>
      <c r="G5578" s="328"/>
      <c r="M5578" s="328"/>
    </row>
    <row r="5579" spans="5:13" s="243" customFormat="1">
      <c r="E5579" s="328"/>
      <c r="F5579" s="328"/>
      <c r="G5579" s="328"/>
      <c r="M5579" s="328"/>
    </row>
    <row r="5580" spans="5:13" s="243" customFormat="1">
      <c r="E5580" s="328"/>
      <c r="F5580" s="328"/>
      <c r="G5580" s="328"/>
      <c r="M5580" s="328"/>
    </row>
    <row r="5581" spans="5:13" s="243" customFormat="1">
      <c r="E5581" s="328"/>
      <c r="F5581" s="328"/>
      <c r="G5581" s="328"/>
      <c r="M5581" s="328"/>
    </row>
    <row r="5582" spans="5:13" s="243" customFormat="1">
      <c r="E5582" s="328"/>
      <c r="F5582" s="328"/>
      <c r="G5582" s="328"/>
      <c r="M5582" s="328"/>
    </row>
    <row r="5583" spans="5:13" s="243" customFormat="1">
      <c r="E5583" s="328"/>
      <c r="F5583" s="328"/>
      <c r="G5583" s="328"/>
      <c r="M5583" s="328"/>
    </row>
    <row r="5584" spans="5:13" s="243" customFormat="1">
      <c r="E5584" s="328"/>
      <c r="F5584" s="328"/>
      <c r="G5584" s="328"/>
      <c r="M5584" s="328"/>
    </row>
    <row r="5585" spans="5:13" s="243" customFormat="1">
      <c r="E5585" s="328"/>
      <c r="F5585" s="328"/>
      <c r="G5585" s="328"/>
      <c r="M5585" s="328"/>
    </row>
    <row r="5586" spans="5:13" s="243" customFormat="1">
      <c r="E5586" s="328"/>
      <c r="F5586" s="328"/>
      <c r="G5586" s="328"/>
      <c r="M5586" s="328"/>
    </row>
    <row r="5587" spans="5:13" s="243" customFormat="1">
      <c r="E5587" s="328"/>
      <c r="F5587" s="328"/>
      <c r="G5587" s="328"/>
      <c r="M5587" s="328"/>
    </row>
    <row r="5588" spans="5:13" s="243" customFormat="1">
      <c r="E5588" s="328"/>
      <c r="F5588" s="328"/>
      <c r="G5588" s="328"/>
      <c r="M5588" s="328"/>
    </row>
    <row r="5589" spans="5:13" s="243" customFormat="1">
      <c r="E5589" s="328"/>
      <c r="F5589" s="328"/>
      <c r="G5589" s="328"/>
      <c r="M5589" s="328"/>
    </row>
    <row r="5590" spans="5:13" s="243" customFormat="1">
      <c r="E5590" s="328"/>
      <c r="F5590" s="328"/>
      <c r="G5590" s="328"/>
      <c r="M5590" s="328"/>
    </row>
    <row r="5591" spans="5:13" s="243" customFormat="1">
      <c r="E5591" s="328"/>
      <c r="F5591" s="328"/>
      <c r="G5591" s="328"/>
      <c r="M5591" s="328"/>
    </row>
    <row r="5592" spans="5:13" s="243" customFormat="1">
      <c r="E5592" s="328"/>
      <c r="F5592" s="328"/>
      <c r="G5592" s="328"/>
      <c r="M5592" s="328"/>
    </row>
    <row r="5593" spans="5:13" s="243" customFormat="1">
      <c r="E5593" s="328"/>
      <c r="F5593" s="328"/>
      <c r="G5593" s="328"/>
      <c r="M5593" s="328"/>
    </row>
    <row r="5594" spans="5:13" s="243" customFormat="1">
      <c r="E5594" s="328"/>
      <c r="F5594" s="328"/>
      <c r="G5594" s="328"/>
      <c r="M5594" s="328"/>
    </row>
    <row r="5595" spans="5:13" s="243" customFormat="1">
      <c r="E5595" s="328"/>
      <c r="F5595" s="328"/>
      <c r="G5595" s="328"/>
      <c r="M5595" s="328"/>
    </row>
    <row r="5596" spans="5:13" s="243" customFormat="1">
      <c r="E5596" s="328"/>
      <c r="F5596" s="328"/>
      <c r="G5596" s="328"/>
      <c r="M5596" s="328"/>
    </row>
    <row r="5597" spans="5:13" s="243" customFormat="1">
      <c r="E5597" s="328"/>
      <c r="F5597" s="328"/>
      <c r="G5597" s="328"/>
      <c r="M5597" s="328"/>
    </row>
    <row r="5598" spans="5:13" s="243" customFormat="1">
      <c r="E5598" s="328"/>
      <c r="F5598" s="328"/>
      <c r="G5598" s="328"/>
      <c r="M5598" s="328"/>
    </row>
    <row r="5599" spans="5:13" s="243" customFormat="1">
      <c r="E5599" s="328"/>
      <c r="F5599" s="328"/>
      <c r="G5599" s="328"/>
      <c r="M5599" s="328"/>
    </row>
    <row r="5600" spans="5:13" s="243" customFormat="1">
      <c r="E5600" s="328"/>
      <c r="F5600" s="328"/>
      <c r="G5600" s="328"/>
      <c r="M5600" s="328"/>
    </row>
    <row r="5601" spans="5:13" s="243" customFormat="1">
      <c r="E5601" s="328"/>
      <c r="F5601" s="328"/>
      <c r="G5601" s="328"/>
      <c r="M5601" s="328"/>
    </row>
    <row r="5602" spans="5:13" s="243" customFormat="1">
      <c r="E5602" s="328"/>
      <c r="F5602" s="328"/>
      <c r="G5602" s="328"/>
      <c r="M5602" s="328"/>
    </row>
    <row r="5603" spans="5:13" s="243" customFormat="1">
      <c r="E5603" s="328"/>
      <c r="F5603" s="328"/>
      <c r="G5603" s="328"/>
      <c r="M5603" s="328"/>
    </row>
    <row r="5604" spans="5:13" s="243" customFormat="1">
      <c r="E5604" s="328"/>
      <c r="F5604" s="328"/>
      <c r="G5604" s="328"/>
      <c r="M5604" s="328"/>
    </row>
    <row r="5605" spans="5:13" s="243" customFormat="1">
      <c r="E5605" s="328"/>
      <c r="F5605" s="328"/>
      <c r="G5605" s="328"/>
      <c r="M5605" s="328"/>
    </row>
    <row r="5606" spans="5:13" s="243" customFormat="1">
      <c r="E5606" s="328"/>
      <c r="F5606" s="328"/>
      <c r="G5606" s="328"/>
      <c r="M5606" s="328"/>
    </row>
    <row r="5607" spans="5:13" s="243" customFormat="1">
      <c r="E5607" s="328"/>
      <c r="F5607" s="328"/>
      <c r="G5607" s="328"/>
      <c r="M5607" s="328"/>
    </row>
    <row r="5608" spans="5:13" s="243" customFormat="1">
      <c r="E5608" s="328"/>
      <c r="F5608" s="328"/>
      <c r="G5608" s="328"/>
      <c r="M5608" s="328"/>
    </row>
    <row r="5609" spans="5:13" s="243" customFormat="1">
      <c r="E5609" s="328"/>
      <c r="F5609" s="328"/>
      <c r="G5609" s="328"/>
      <c r="M5609" s="328"/>
    </row>
    <row r="5610" spans="5:13" s="243" customFormat="1">
      <c r="E5610" s="328"/>
      <c r="F5610" s="328"/>
      <c r="G5610" s="328"/>
      <c r="M5610" s="328"/>
    </row>
    <row r="5611" spans="5:13" s="243" customFormat="1">
      <c r="E5611" s="328"/>
      <c r="F5611" s="328"/>
      <c r="G5611" s="328"/>
      <c r="M5611" s="328"/>
    </row>
    <row r="5612" spans="5:13" s="243" customFormat="1">
      <c r="E5612" s="328"/>
      <c r="F5612" s="328"/>
      <c r="G5612" s="328"/>
      <c r="M5612" s="328"/>
    </row>
    <row r="5613" spans="5:13" s="243" customFormat="1">
      <c r="E5613" s="328"/>
      <c r="F5613" s="328"/>
      <c r="G5613" s="328"/>
      <c r="M5613" s="328"/>
    </row>
    <row r="5614" spans="5:13" s="243" customFormat="1">
      <c r="E5614" s="328"/>
      <c r="F5614" s="328"/>
      <c r="G5614" s="328"/>
      <c r="M5614" s="328"/>
    </row>
    <row r="5615" spans="5:13" s="243" customFormat="1">
      <c r="E5615" s="328"/>
      <c r="F5615" s="328"/>
      <c r="G5615" s="328"/>
      <c r="M5615" s="328"/>
    </row>
    <row r="5616" spans="5:13" s="243" customFormat="1">
      <c r="E5616" s="328"/>
      <c r="F5616" s="328"/>
      <c r="G5616" s="328"/>
      <c r="M5616" s="328"/>
    </row>
    <row r="5617" spans="5:13" s="243" customFormat="1">
      <c r="E5617" s="328"/>
      <c r="F5617" s="328"/>
      <c r="G5617" s="328"/>
      <c r="M5617" s="328"/>
    </row>
    <row r="5618" spans="5:13" s="243" customFormat="1">
      <c r="E5618" s="328"/>
      <c r="F5618" s="328"/>
      <c r="G5618" s="328"/>
      <c r="M5618" s="328"/>
    </row>
    <row r="5619" spans="5:13" s="243" customFormat="1">
      <c r="E5619" s="328"/>
      <c r="F5619" s="328"/>
      <c r="G5619" s="328"/>
      <c r="M5619" s="328"/>
    </row>
    <row r="5620" spans="5:13" s="243" customFormat="1">
      <c r="E5620" s="328"/>
      <c r="F5620" s="328"/>
      <c r="G5620" s="328"/>
      <c r="M5620" s="328"/>
    </row>
    <row r="5621" spans="5:13" s="243" customFormat="1">
      <c r="E5621" s="328"/>
      <c r="F5621" s="328"/>
      <c r="G5621" s="328"/>
      <c r="M5621" s="328"/>
    </row>
    <row r="5622" spans="5:13" s="243" customFormat="1">
      <c r="E5622" s="328"/>
      <c r="F5622" s="328"/>
      <c r="G5622" s="328"/>
      <c r="M5622" s="328"/>
    </row>
    <row r="5623" spans="5:13" s="243" customFormat="1">
      <c r="E5623" s="328"/>
      <c r="F5623" s="328"/>
      <c r="G5623" s="328"/>
      <c r="M5623" s="328"/>
    </row>
    <row r="5624" spans="5:13" s="243" customFormat="1">
      <c r="E5624" s="328"/>
      <c r="F5624" s="328"/>
      <c r="G5624" s="328"/>
      <c r="M5624" s="328"/>
    </row>
    <row r="5625" spans="5:13" s="243" customFormat="1">
      <c r="E5625" s="328"/>
      <c r="F5625" s="328"/>
      <c r="G5625" s="328"/>
      <c r="M5625" s="328"/>
    </row>
    <row r="5626" spans="5:13" s="243" customFormat="1">
      <c r="E5626" s="328"/>
      <c r="F5626" s="328"/>
      <c r="G5626" s="328"/>
      <c r="M5626" s="328"/>
    </row>
    <row r="5627" spans="5:13" s="243" customFormat="1">
      <c r="E5627" s="328"/>
      <c r="F5627" s="328"/>
      <c r="G5627" s="328"/>
      <c r="M5627" s="328"/>
    </row>
    <row r="5628" spans="5:13" s="243" customFormat="1">
      <c r="E5628" s="328"/>
      <c r="F5628" s="328"/>
      <c r="G5628" s="328"/>
      <c r="M5628" s="328"/>
    </row>
    <row r="5629" spans="5:13" s="243" customFormat="1">
      <c r="E5629" s="328"/>
      <c r="F5629" s="328"/>
      <c r="G5629" s="328"/>
      <c r="M5629" s="328"/>
    </row>
    <row r="5630" spans="5:13" s="243" customFormat="1">
      <c r="E5630" s="328"/>
      <c r="F5630" s="328"/>
      <c r="G5630" s="328"/>
      <c r="M5630" s="328"/>
    </row>
    <row r="5631" spans="5:13" s="243" customFormat="1">
      <c r="E5631" s="328"/>
      <c r="F5631" s="328"/>
      <c r="G5631" s="328"/>
      <c r="M5631" s="328"/>
    </row>
    <row r="5632" spans="5:13" s="243" customFormat="1">
      <c r="E5632" s="328"/>
      <c r="F5632" s="328"/>
      <c r="G5632" s="328"/>
      <c r="M5632" s="328"/>
    </row>
    <row r="5633" spans="5:13" s="243" customFormat="1">
      <c r="E5633" s="328"/>
      <c r="F5633" s="328"/>
      <c r="G5633" s="328"/>
      <c r="M5633" s="328"/>
    </row>
    <row r="5634" spans="5:13" s="243" customFormat="1">
      <c r="E5634" s="328"/>
      <c r="F5634" s="328"/>
      <c r="G5634" s="328"/>
      <c r="M5634" s="328"/>
    </row>
    <row r="5635" spans="5:13" s="243" customFormat="1">
      <c r="E5635" s="328"/>
      <c r="F5635" s="328"/>
      <c r="G5635" s="328"/>
      <c r="M5635" s="328"/>
    </row>
    <row r="5636" spans="5:13" s="243" customFormat="1">
      <c r="E5636" s="328"/>
      <c r="F5636" s="328"/>
      <c r="G5636" s="328"/>
      <c r="M5636" s="328"/>
    </row>
    <row r="5637" spans="5:13" s="243" customFormat="1">
      <c r="E5637" s="328"/>
      <c r="F5637" s="328"/>
      <c r="G5637" s="328"/>
      <c r="M5637" s="328"/>
    </row>
    <row r="5638" spans="5:13" s="243" customFormat="1">
      <c r="E5638" s="328"/>
      <c r="F5638" s="328"/>
      <c r="G5638" s="328"/>
      <c r="M5638" s="328"/>
    </row>
    <row r="5639" spans="5:13" s="243" customFormat="1">
      <c r="E5639" s="328"/>
      <c r="F5639" s="328"/>
      <c r="G5639" s="328"/>
      <c r="M5639" s="328"/>
    </row>
    <row r="5640" spans="5:13" s="243" customFormat="1">
      <c r="E5640" s="328"/>
      <c r="F5640" s="328"/>
      <c r="G5640" s="328"/>
      <c r="M5640" s="328"/>
    </row>
    <row r="5641" spans="5:13" s="243" customFormat="1">
      <c r="E5641" s="328"/>
      <c r="F5641" s="328"/>
      <c r="G5641" s="328"/>
      <c r="M5641" s="328"/>
    </row>
    <row r="5642" spans="5:13" s="243" customFormat="1">
      <c r="E5642" s="328"/>
      <c r="F5642" s="328"/>
      <c r="G5642" s="328"/>
      <c r="M5642" s="328"/>
    </row>
    <row r="5643" spans="5:13" s="243" customFormat="1">
      <c r="E5643" s="328"/>
      <c r="F5643" s="328"/>
      <c r="G5643" s="328"/>
      <c r="M5643" s="328"/>
    </row>
    <row r="5644" spans="5:13" s="243" customFormat="1">
      <c r="E5644" s="328"/>
      <c r="F5644" s="328"/>
      <c r="G5644" s="328"/>
      <c r="M5644" s="328"/>
    </row>
    <row r="5645" spans="5:13" s="243" customFormat="1">
      <c r="E5645" s="328"/>
      <c r="F5645" s="328"/>
      <c r="G5645" s="328"/>
      <c r="M5645" s="328"/>
    </row>
    <row r="5646" spans="5:13" s="243" customFormat="1">
      <c r="E5646" s="328"/>
      <c r="F5646" s="328"/>
      <c r="G5646" s="328"/>
      <c r="M5646" s="328"/>
    </row>
    <row r="5647" spans="5:13" s="243" customFormat="1">
      <c r="E5647" s="328"/>
      <c r="F5647" s="328"/>
      <c r="G5647" s="328"/>
      <c r="M5647" s="328"/>
    </row>
    <row r="5648" spans="5:13" s="243" customFormat="1">
      <c r="E5648" s="328"/>
      <c r="F5648" s="328"/>
      <c r="G5648" s="328"/>
      <c r="M5648" s="328"/>
    </row>
    <row r="5649" spans="5:13" s="243" customFormat="1">
      <c r="E5649" s="328"/>
      <c r="F5649" s="328"/>
      <c r="G5649" s="328"/>
      <c r="M5649" s="328"/>
    </row>
    <row r="5650" spans="5:13" s="243" customFormat="1">
      <c r="E5650" s="328"/>
      <c r="F5650" s="328"/>
      <c r="G5650" s="328"/>
      <c r="M5650" s="328"/>
    </row>
    <row r="5651" spans="5:13" s="243" customFormat="1">
      <c r="E5651" s="328"/>
      <c r="F5651" s="328"/>
      <c r="G5651" s="328"/>
      <c r="M5651" s="328"/>
    </row>
    <row r="5652" spans="5:13" s="243" customFormat="1">
      <c r="E5652" s="328"/>
      <c r="F5652" s="328"/>
      <c r="G5652" s="328"/>
      <c r="M5652" s="328"/>
    </row>
    <row r="5653" spans="5:13" s="243" customFormat="1">
      <c r="E5653" s="328"/>
      <c r="F5653" s="328"/>
      <c r="G5653" s="328"/>
      <c r="M5653" s="328"/>
    </row>
    <row r="5654" spans="5:13" s="243" customFormat="1">
      <c r="E5654" s="328"/>
      <c r="F5654" s="328"/>
      <c r="G5654" s="328"/>
      <c r="M5654" s="328"/>
    </row>
    <row r="5655" spans="5:13" s="243" customFormat="1">
      <c r="E5655" s="328"/>
      <c r="F5655" s="328"/>
      <c r="G5655" s="328"/>
      <c r="M5655" s="328"/>
    </row>
    <row r="5656" spans="5:13" s="243" customFormat="1">
      <c r="E5656" s="328"/>
      <c r="F5656" s="328"/>
      <c r="G5656" s="328"/>
      <c r="M5656" s="328"/>
    </row>
    <row r="5657" spans="5:13" s="243" customFormat="1">
      <c r="E5657" s="328"/>
      <c r="F5657" s="328"/>
      <c r="G5657" s="328"/>
      <c r="M5657" s="328"/>
    </row>
    <row r="5658" spans="5:13" s="243" customFormat="1">
      <c r="E5658" s="328"/>
      <c r="F5658" s="328"/>
      <c r="G5658" s="328"/>
      <c r="M5658" s="328"/>
    </row>
    <row r="5659" spans="5:13" s="243" customFormat="1">
      <c r="E5659" s="328"/>
      <c r="F5659" s="328"/>
      <c r="G5659" s="328"/>
      <c r="M5659" s="328"/>
    </row>
    <row r="5660" spans="5:13" s="243" customFormat="1">
      <c r="E5660" s="328"/>
      <c r="F5660" s="328"/>
      <c r="G5660" s="328"/>
      <c r="M5660" s="328"/>
    </row>
    <row r="5661" spans="5:13" s="243" customFormat="1">
      <c r="E5661" s="328"/>
      <c r="F5661" s="328"/>
      <c r="G5661" s="328"/>
      <c r="M5661" s="328"/>
    </row>
    <row r="5662" spans="5:13" s="243" customFormat="1">
      <c r="E5662" s="328"/>
      <c r="F5662" s="328"/>
      <c r="G5662" s="328"/>
      <c r="M5662" s="328"/>
    </row>
    <row r="5663" spans="5:13" s="243" customFormat="1">
      <c r="E5663" s="328"/>
      <c r="F5663" s="328"/>
      <c r="G5663" s="328"/>
      <c r="M5663" s="328"/>
    </row>
    <row r="5664" spans="5:13" s="243" customFormat="1">
      <c r="E5664" s="328"/>
      <c r="F5664" s="328"/>
      <c r="G5664" s="328"/>
      <c r="M5664" s="328"/>
    </row>
    <row r="5665" spans="5:13" s="243" customFormat="1">
      <c r="E5665" s="328"/>
      <c r="F5665" s="328"/>
      <c r="G5665" s="328"/>
      <c r="M5665" s="328"/>
    </row>
    <row r="5666" spans="5:13" s="243" customFormat="1">
      <c r="E5666" s="328"/>
      <c r="F5666" s="328"/>
      <c r="G5666" s="328"/>
      <c r="M5666" s="328"/>
    </row>
    <row r="5667" spans="5:13" s="243" customFormat="1">
      <c r="E5667" s="328"/>
      <c r="F5667" s="328"/>
      <c r="G5667" s="328"/>
      <c r="M5667" s="328"/>
    </row>
    <row r="5668" spans="5:13" s="243" customFormat="1">
      <c r="E5668" s="328"/>
      <c r="F5668" s="328"/>
      <c r="G5668" s="328"/>
      <c r="M5668" s="328"/>
    </row>
    <row r="5669" spans="5:13" s="243" customFormat="1">
      <c r="E5669" s="328"/>
      <c r="F5669" s="328"/>
      <c r="G5669" s="328"/>
      <c r="M5669" s="328"/>
    </row>
    <row r="5670" spans="5:13" s="243" customFormat="1">
      <c r="E5670" s="328"/>
      <c r="F5670" s="328"/>
      <c r="G5670" s="328"/>
      <c r="M5670" s="328"/>
    </row>
    <row r="5671" spans="5:13" s="243" customFormat="1">
      <c r="E5671" s="328"/>
      <c r="F5671" s="328"/>
      <c r="G5671" s="328"/>
      <c r="M5671" s="328"/>
    </row>
    <row r="5672" spans="5:13" s="243" customFormat="1">
      <c r="E5672" s="328"/>
      <c r="F5672" s="328"/>
      <c r="G5672" s="328"/>
      <c r="M5672" s="328"/>
    </row>
    <row r="5673" spans="5:13" s="243" customFormat="1">
      <c r="E5673" s="328"/>
      <c r="F5673" s="328"/>
      <c r="G5673" s="328"/>
      <c r="M5673" s="328"/>
    </row>
    <row r="5674" spans="5:13" s="243" customFormat="1">
      <c r="E5674" s="328"/>
      <c r="F5674" s="328"/>
      <c r="G5674" s="328"/>
      <c r="M5674" s="328"/>
    </row>
    <row r="5675" spans="5:13" s="243" customFormat="1">
      <c r="E5675" s="328"/>
      <c r="F5675" s="328"/>
      <c r="G5675" s="328"/>
      <c r="M5675" s="328"/>
    </row>
    <row r="5676" spans="5:13" s="243" customFormat="1">
      <c r="E5676" s="328"/>
      <c r="F5676" s="328"/>
      <c r="G5676" s="328"/>
      <c r="M5676" s="328"/>
    </row>
    <row r="5677" spans="5:13" s="243" customFormat="1">
      <c r="E5677" s="328"/>
      <c r="F5677" s="328"/>
      <c r="G5677" s="328"/>
      <c r="M5677" s="328"/>
    </row>
    <row r="5678" spans="5:13" s="243" customFormat="1">
      <c r="E5678" s="328"/>
      <c r="F5678" s="328"/>
      <c r="G5678" s="328"/>
      <c r="M5678" s="328"/>
    </row>
    <row r="5679" spans="5:13" s="243" customFormat="1">
      <c r="E5679" s="328"/>
      <c r="F5679" s="328"/>
      <c r="G5679" s="328"/>
      <c r="M5679" s="328"/>
    </row>
    <row r="5680" spans="5:13" s="243" customFormat="1">
      <c r="E5680" s="328"/>
      <c r="F5680" s="328"/>
      <c r="G5680" s="328"/>
      <c r="M5680" s="328"/>
    </row>
    <row r="5681" spans="5:13" s="243" customFormat="1">
      <c r="E5681" s="328"/>
      <c r="F5681" s="328"/>
      <c r="G5681" s="328"/>
      <c r="M5681" s="328"/>
    </row>
    <row r="5682" spans="5:13" s="243" customFormat="1">
      <c r="E5682" s="328"/>
      <c r="F5682" s="328"/>
      <c r="G5682" s="328"/>
      <c r="M5682" s="328"/>
    </row>
    <row r="5683" spans="5:13" s="243" customFormat="1">
      <c r="E5683" s="328"/>
      <c r="F5683" s="328"/>
      <c r="G5683" s="328"/>
      <c r="M5683" s="328"/>
    </row>
    <row r="5684" spans="5:13" s="243" customFormat="1">
      <c r="E5684" s="328"/>
      <c r="F5684" s="328"/>
      <c r="G5684" s="328"/>
      <c r="M5684" s="328"/>
    </row>
    <row r="5685" spans="5:13" s="243" customFormat="1">
      <c r="E5685" s="328"/>
      <c r="F5685" s="328"/>
      <c r="G5685" s="328"/>
      <c r="M5685" s="328"/>
    </row>
    <row r="5686" spans="5:13" s="243" customFormat="1">
      <c r="E5686" s="328"/>
      <c r="F5686" s="328"/>
      <c r="G5686" s="328"/>
      <c r="M5686" s="328"/>
    </row>
    <row r="5687" spans="5:13" s="243" customFormat="1">
      <c r="E5687" s="328"/>
      <c r="F5687" s="328"/>
      <c r="G5687" s="328"/>
      <c r="M5687" s="328"/>
    </row>
    <row r="5688" spans="5:13" s="243" customFormat="1">
      <c r="E5688" s="328"/>
      <c r="F5688" s="328"/>
      <c r="G5688" s="328"/>
      <c r="M5688" s="328"/>
    </row>
    <row r="5689" spans="5:13" s="243" customFormat="1">
      <c r="E5689" s="328"/>
      <c r="F5689" s="328"/>
      <c r="G5689" s="328"/>
      <c r="M5689" s="328"/>
    </row>
    <row r="5690" spans="5:13" s="243" customFormat="1">
      <c r="E5690" s="328"/>
      <c r="F5690" s="328"/>
      <c r="G5690" s="328"/>
      <c r="M5690" s="328"/>
    </row>
    <row r="5691" spans="5:13" s="243" customFormat="1">
      <c r="E5691" s="328"/>
      <c r="F5691" s="328"/>
      <c r="G5691" s="328"/>
      <c r="M5691" s="328"/>
    </row>
    <row r="5692" spans="5:13" s="243" customFormat="1">
      <c r="E5692" s="328"/>
      <c r="F5692" s="328"/>
      <c r="G5692" s="328"/>
      <c r="M5692" s="328"/>
    </row>
    <row r="5693" spans="5:13" s="243" customFormat="1">
      <c r="E5693" s="328"/>
      <c r="F5693" s="328"/>
      <c r="G5693" s="328"/>
      <c r="M5693" s="328"/>
    </row>
    <row r="5694" spans="5:13" s="243" customFormat="1">
      <c r="E5694" s="328"/>
      <c r="F5694" s="328"/>
      <c r="G5694" s="328"/>
      <c r="M5694" s="328"/>
    </row>
    <row r="5695" spans="5:13" s="243" customFormat="1">
      <c r="E5695" s="328"/>
      <c r="F5695" s="328"/>
      <c r="G5695" s="328"/>
      <c r="M5695" s="328"/>
    </row>
    <row r="5696" spans="5:13" s="243" customFormat="1">
      <c r="E5696" s="328"/>
      <c r="F5696" s="328"/>
      <c r="G5696" s="328"/>
      <c r="M5696" s="328"/>
    </row>
    <row r="5697" spans="5:13" s="243" customFormat="1">
      <c r="E5697" s="328"/>
      <c r="F5697" s="328"/>
      <c r="G5697" s="328"/>
      <c r="M5697" s="328"/>
    </row>
    <row r="5698" spans="5:13" s="243" customFormat="1">
      <c r="E5698" s="328"/>
      <c r="F5698" s="328"/>
      <c r="G5698" s="328"/>
      <c r="M5698" s="328"/>
    </row>
    <row r="5699" spans="5:13" s="243" customFormat="1">
      <c r="E5699" s="328"/>
      <c r="F5699" s="328"/>
      <c r="G5699" s="328"/>
      <c r="M5699" s="328"/>
    </row>
    <row r="5700" spans="5:13" s="243" customFormat="1">
      <c r="E5700" s="328"/>
      <c r="F5700" s="328"/>
      <c r="G5700" s="328"/>
      <c r="M5700" s="328"/>
    </row>
    <row r="5701" spans="5:13" s="243" customFormat="1">
      <c r="E5701" s="328"/>
      <c r="F5701" s="328"/>
      <c r="G5701" s="328"/>
      <c r="M5701" s="328"/>
    </row>
    <row r="5702" spans="5:13" s="243" customFormat="1">
      <c r="E5702" s="328"/>
      <c r="F5702" s="328"/>
      <c r="G5702" s="328"/>
      <c r="M5702" s="328"/>
    </row>
    <row r="5703" spans="5:13" s="243" customFormat="1">
      <c r="E5703" s="328"/>
      <c r="F5703" s="328"/>
      <c r="G5703" s="328"/>
      <c r="M5703" s="328"/>
    </row>
    <row r="5704" spans="5:13" s="243" customFormat="1">
      <c r="E5704" s="328"/>
      <c r="F5704" s="328"/>
      <c r="G5704" s="328"/>
      <c r="M5704" s="328"/>
    </row>
    <row r="5705" spans="5:13" s="243" customFormat="1">
      <c r="E5705" s="328"/>
      <c r="F5705" s="328"/>
      <c r="G5705" s="328"/>
      <c r="M5705" s="328"/>
    </row>
    <row r="5706" spans="5:13" s="243" customFormat="1">
      <c r="E5706" s="328"/>
      <c r="F5706" s="328"/>
      <c r="G5706" s="328"/>
      <c r="M5706" s="328"/>
    </row>
    <row r="5707" spans="5:13" s="243" customFormat="1">
      <c r="E5707" s="328"/>
      <c r="F5707" s="328"/>
      <c r="G5707" s="328"/>
      <c r="M5707" s="328"/>
    </row>
    <row r="5708" spans="5:13" s="243" customFormat="1">
      <c r="E5708" s="328"/>
      <c r="F5708" s="328"/>
      <c r="G5708" s="328"/>
      <c r="M5708" s="328"/>
    </row>
    <row r="5709" spans="5:13" s="243" customFormat="1">
      <c r="E5709" s="328"/>
      <c r="F5709" s="328"/>
      <c r="G5709" s="328"/>
      <c r="M5709" s="328"/>
    </row>
    <row r="5710" spans="5:13" s="243" customFormat="1">
      <c r="E5710" s="328"/>
      <c r="F5710" s="328"/>
      <c r="G5710" s="328"/>
      <c r="M5710" s="328"/>
    </row>
    <row r="5711" spans="5:13" s="243" customFormat="1">
      <c r="E5711" s="328"/>
      <c r="F5711" s="328"/>
      <c r="G5711" s="328"/>
      <c r="M5711" s="328"/>
    </row>
    <row r="5712" spans="5:13" s="243" customFormat="1">
      <c r="E5712" s="328"/>
      <c r="F5712" s="328"/>
      <c r="G5712" s="328"/>
      <c r="M5712" s="328"/>
    </row>
    <row r="5713" spans="5:13" s="243" customFormat="1">
      <c r="E5713" s="328"/>
      <c r="F5713" s="328"/>
      <c r="G5713" s="328"/>
      <c r="M5713" s="328"/>
    </row>
    <row r="5714" spans="5:13" s="243" customFormat="1">
      <c r="E5714" s="328"/>
      <c r="F5714" s="328"/>
      <c r="G5714" s="328"/>
      <c r="M5714" s="328"/>
    </row>
    <row r="5715" spans="5:13" s="243" customFormat="1">
      <c r="E5715" s="328"/>
      <c r="F5715" s="328"/>
      <c r="G5715" s="328"/>
      <c r="M5715" s="328"/>
    </row>
    <row r="5716" spans="5:13" s="243" customFormat="1">
      <c r="E5716" s="328"/>
      <c r="F5716" s="328"/>
      <c r="G5716" s="328"/>
      <c r="M5716" s="328"/>
    </row>
    <row r="5717" spans="5:13" s="243" customFormat="1">
      <c r="E5717" s="328"/>
      <c r="F5717" s="328"/>
      <c r="G5717" s="328"/>
      <c r="M5717" s="328"/>
    </row>
    <row r="5718" spans="5:13" s="243" customFormat="1">
      <c r="E5718" s="328"/>
      <c r="F5718" s="328"/>
      <c r="G5718" s="328"/>
      <c r="M5718" s="328"/>
    </row>
    <row r="5719" spans="5:13" s="243" customFormat="1">
      <c r="E5719" s="328"/>
      <c r="F5719" s="328"/>
      <c r="G5719" s="328"/>
      <c r="M5719" s="328"/>
    </row>
    <row r="5720" spans="5:13" s="243" customFormat="1">
      <c r="E5720" s="328"/>
      <c r="F5720" s="328"/>
      <c r="G5720" s="328"/>
      <c r="M5720" s="328"/>
    </row>
    <row r="5721" spans="5:13" s="243" customFormat="1">
      <c r="E5721" s="328"/>
      <c r="F5721" s="328"/>
      <c r="G5721" s="328"/>
      <c r="M5721" s="328"/>
    </row>
    <row r="5722" spans="5:13" s="243" customFormat="1">
      <c r="E5722" s="328"/>
      <c r="F5722" s="328"/>
      <c r="G5722" s="328"/>
      <c r="M5722" s="328"/>
    </row>
    <row r="5723" spans="5:13" s="243" customFormat="1">
      <c r="E5723" s="328"/>
      <c r="F5723" s="328"/>
      <c r="G5723" s="328"/>
      <c r="M5723" s="328"/>
    </row>
    <row r="5724" spans="5:13" s="243" customFormat="1">
      <c r="E5724" s="328"/>
      <c r="F5724" s="328"/>
      <c r="G5724" s="328"/>
      <c r="M5724" s="328"/>
    </row>
    <row r="5725" spans="5:13" s="243" customFormat="1">
      <c r="E5725" s="328"/>
      <c r="F5725" s="328"/>
      <c r="G5725" s="328"/>
      <c r="M5725" s="328"/>
    </row>
    <row r="5726" spans="5:13" s="243" customFormat="1">
      <c r="E5726" s="328"/>
      <c r="F5726" s="328"/>
      <c r="G5726" s="328"/>
      <c r="M5726" s="328"/>
    </row>
    <row r="5727" spans="5:13" s="243" customFormat="1">
      <c r="E5727" s="328"/>
      <c r="F5727" s="328"/>
      <c r="G5727" s="328"/>
      <c r="M5727" s="328"/>
    </row>
    <row r="5728" spans="5:13" s="243" customFormat="1">
      <c r="E5728" s="328"/>
      <c r="F5728" s="328"/>
      <c r="G5728" s="328"/>
      <c r="M5728" s="328"/>
    </row>
    <row r="5729" spans="5:13" s="243" customFormat="1">
      <c r="E5729" s="328"/>
      <c r="F5729" s="328"/>
      <c r="G5729" s="328"/>
      <c r="M5729" s="328"/>
    </row>
    <row r="5730" spans="5:13" s="243" customFormat="1">
      <c r="E5730" s="328"/>
      <c r="F5730" s="328"/>
      <c r="G5730" s="328"/>
      <c r="M5730" s="328"/>
    </row>
    <row r="5731" spans="5:13" s="243" customFormat="1">
      <c r="E5731" s="328"/>
      <c r="F5731" s="328"/>
      <c r="G5731" s="328"/>
      <c r="M5731" s="328"/>
    </row>
    <row r="5732" spans="5:13" s="243" customFormat="1">
      <c r="E5732" s="328"/>
      <c r="F5732" s="328"/>
      <c r="G5732" s="328"/>
      <c r="M5732" s="328"/>
    </row>
    <row r="5733" spans="5:13" s="243" customFormat="1">
      <c r="E5733" s="328"/>
      <c r="F5733" s="328"/>
      <c r="G5733" s="328"/>
      <c r="M5733" s="328"/>
    </row>
    <row r="5734" spans="5:13" s="243" customFormat="1">
      <c r="E5734" s="328"/>
      <c r="F5734" s="328"/>
      <c r="G5734" s="328"/>
      <c r="M5734" s="328"/>
    </row>
    <row r="5735" spans="5:13" s="243" customFormat="1">
      <c r="E5735" s="328"/>
      <c r="F5735" s="328"/>
      <c r="G5735" s="328"/>
      <c r="M5735" s="328"/>
    </row>
    <row r="5736" spans="5:13" s="243" customFormat="1">
      <c r="E5736" s="328"/>
      <c r="F5736" s="328"/>
      <c r="G5736" s="328"/>
      <c r="M5736" s="328"/>
    </row>
    <row r="5737" spans="5:13" s="243" customFormat="1">
      <c r="E5737" s="328"/>
      <c r="F5737" s="328"/>
      <c r="G5737" s="328"/>
      <c r="M5737" s="328"/>
    </row>
    <row r="5738" spans="5:13" s="243" customFormat="1">
      <c r="E5738" s="328"/>
      <c r="F5738" s="328"/>
      <c r="G5738" s="328"/>
      <c r="M5738" s="328"/>
    </row>
    <row r="5739" spans="5:13" s="243" customFormat="1">
      <c r="E5739" s="328"/>
      <c r="F5739" s="328"/>
      <c r="G5739" s="328"/>
      <c r="M5739" s="328"/>
    </row>
    <row r="5740" spans="5:13" s="243" customFormat="1">
      <c r="E5740" s="328"/>
      <c r="F5740" s="328"/>
      <c r="G5740" s="328"/>
      <c r="M5740" s="328"/>
    </row>
    <row r="5741" spans="5:13" s="243" customFormat="1">
      <c r="E5741" s="328"/>
      <c r="F5741" s="328"/>
      <c r="G5741" s="328"/>
      <c r="M5741" s="328"/>
    </row>
    <row r="5742" spans="5:13" s="243" customFormat="1">
      <c r="E5742" s="328"/>
      <c r="F5742" s="328"/>
      <c r="G5742" s="328"/>
      <c r="M5742" s="328"/>
    </row>
    <row r="5743" spans="5:13" s="243" customFormat="1">
      <c r="E5743" s="328"/>
      <c r="F5743" s="328"/>
      <c r="G5743" s="328"/>
      <c r="M5743" s="328"/>
    </row>
    <row r="5744" spans="5:13" s="243" customFormat="1">
      <c r="E5744" s="328"/>
      <c r="F5744" s="328"/>
      <c r="G5744" s="328"/>
      <c r="M5744" s="328"/>
    </row>
    <row r="5745" spans="5:13" s="243" customFormat="1">
      <c r="E5745" s="328"/>
      <c r="F5745" s="328"/>
      <c r="G5745" s="328"/>
      <c r="M5745" s="328"/>
    </row>
    <row r="5746" spans="5:13" s="243" customFormat="1">
      <c r="E5746" s="328"/>
      <c r="F5746" s="328"/>
      <c r="G5746" s="328"/>
      <c r="M5746" s="328"/>
    </row>
    <row r="5747" spans="5:13" s="243" customFormat="1">
      <c r="E5747" s="328"/>
      <c r="F5747" s="328"/>
      <c r="G5747" s="328"/>
      <c r="M5747" s="328"/>
    </row>
    <row r="5748" spans="5:13" s="243" customFormat="1">
      <c r="E5748" s="328"/>
      <c r="F5748" s="328"/>
      <c r="G5748" s="328"/>
      <c r="M5748" s="328"/>
    </row>
    <row r="5749" spans="5:13" s="243" customFormat="1">
      <c r="E5749" s="328"/>
      <c r="F5749" s="328"/>
      <c r="G5749" s="328"/>
      <c r="M5749" s="328"/>
    </row>
    <row r="5750" spans="5:13" s="243" customFormat="1">
      <c r="E5750" s="328"/>
      <c r="F5750" s="328"/>
      <c r="G5750" s="328"/>
      <c r="M5750" s="328"/>
    </row>
    <row r="5751" spans="5:13" s="243" customFormat="1">
      <c r="E5751" s="328"/>
      <c r="F5751" s="328"/>
      <c r="G5751" s="328"/>
      <c r="M5751" s="328"/>
    </row>
    <row r="5752" spans="5:13" s="243" customFormat="1">
      <c r="E5752" s="328"/>
      <c r="F5752" s="328"/>
      <c r="G5752" s="328"/>
      <c r="M5752" s="328"/>
    </row>
    <row r="5753" spans="5:13" s="243" customFormat="1">
      <c r="E5753" s="328"/>
      <c r="F5753" s="328"/>
      <c r="G5753" s="328"/>
      <c r="M5753" s="328"/>
    </row>
    <row r="5754" spans="5:13" s="243" customFormat="1">
      <c r="E5754" s="328"/>
      <c r="F5754" s="328"/>
      <c r="G5754" s="328"/>
      <c r="M5754" s="328"/>
    </row>
    <row r="5755" spans="5:13" s="243" customFormat="1">
      <c r="E5755" s="328"/>
      <c r="F5755" s="328"/>
      <c r="G5755" s="328"/>
      <c r="M5755" s="328"/>
    </row>
    <row r="5756" spans="5:13" s="243" customFormat="1">
      <c r="E5756" s="328"/>
      <c r="F5756" s="328"/>
      <c r="G5756" s="328"/>
      <c r="M5756" s="328"/>
    </row>
    <row r="5757" spans="5:13" s="243" customFormat="1">
      <c r="E5757" s="328"/>
      <c r="F5757" s="328"/>
      <c r="G5757" s="328"/>
      <c r="M5757" s="328"/>
    </row>
    <row r="5758" spans="5:13" s="243" customFormat="1">
      <c r="E5758" s="328"/>
      <c r="F5758" s="328"/>
      <c r="G5758" s="328"/>
      <c r="M5758" s="328"/>
    </row>
    <row r="5759" spans="5:13" s="243" customFormat="1">
      <c r="E5759" s="328"/>
      <c r="F5759" s="328"/>
      <c r="G5759" s="328"/>
      <c r="M5759" s="328"/>
    </row>
    <row r="5760" spans="5:13" s="243" customFormat="1">
      <c r="E5760" s="328"/>
      <c r="F5760" s="328"/>
      <c r="G5760" s="328"/>
      <c r="M5760" s="328"/>
    </row>
    <row r="5761" spans="5:13" s="243" customFormat="1">
      <c r="E5761" s="328"/>
      <c r="F5761" s="328"/>
      <c r="G5761" s="328"/>
      <c r="M5761" s="328"/>
    </row>
    <row r="5762" spans="5:13" s="243" customFormat="1">
      <c r="E5762" s="328"/>
      <c r="F5762" s="328"/>
      <c r="G5762" s="328"/>
      <c r="M5762" s="328"/>
    </row>
    <row r="5763" spans="5:13" s="243" customFormat="1">
      <c r="E5763" s="328"/>
      <c r="F5763" s="328"/>
      <c r="G5763" s="328"/>
      <c r="M5763" s="328"/>
    </row>
    <row r="5764" spans="5:13" s="243" customFormat="1">
      <c r="E5764" s="328"/>
      <c r="F5764" s="328"/>
      <c r="G5764" s="328"/>
      <c r="M5764" s="328"/>
    </row>
    <row r="5765" spans="5:13" s="243" customFormat="1">
      <c r="E5765" s="328"/>
      <c r="F5765" s="328"/>
      <c r="G5765" s="328"/>
      <c r="M5765" s="328"/>
    </row>
    <row r="5766" spans="5:13" s="243" customFormat="1">
      <c r="E5766" s="328"/>
      <c r="F5766" s="328"/>
      <c r="G5766" s="328"/>
      <c r="M5766" s="328"/>
    </row>
    <row r="5767" spans="5:13" s="243" customFormat="1">
      <c r="E5767" s="328"/>
      <c r="F5767" s="328"/>
      <c r="G5767" s="328"/>
      <c r="M5767" s="328"/>
    </row>
    <row r="5768" spans="5:13" s="243" customFormat="1">
      <c r="E5768" s="328"/>
      <c r="F5768" s="328"/>
      <c r="G5768" s="328"/>
      <c r="M5768" s="328"/>
    </row>
    <row r="5769" spans="5:13" s="243" customFormat="1">
      <c r="E5769" s="328"/>
      <c r="F5769" s="328"/>
      <c r="G5769" s="328"/>
      <c r="M5769" s="328"/>
    </row>
    <row r="5770" spans="5:13" s="243" customFormat="1">
      <c r="E5770" s="328"/>
      <c r="F5770" s="328"/>
      <c r="G5770" s="328"/>
      <c r="M5770" s="328"/>
    </row>
    <row r="5771" spans="5:13" s="243" customFormat="1">
      <c r="E5771" s="328"/>
      <c r="F5771" s="328"/>
      <c r="G5771" s="328"/>
      <c r="M5771" s="328"/>
    </row>
    <row r="5772" spans="5:13" s="243" customFormat="1">
      <c r="E5772" s="328"/>
      <c r="F5772" s="328"/>
      <c r="G5772" s="328"/>
      <c r="M5772" s="328"/>
    </row>
    <row r="5773" spans="5:13" s="243" customFormat="1">
      <c r="E5773" s="328"/>
      <c r="F5773" s="328"/>
      <c r="G5773" s="328"/>
      <c r="M5773" s="328"/>
    </row>
    <row r="5774" spans="5:13" s="243" customFormat="1">
      <c r="E5774" s="328"/>
      <c r="F5774" s="328"/>
      <c r="G5774" s="328"/>
      <c r="M5774" s="328"/>
    </row>
    <row r="5775" spans="5:13" s="243" customFormat="1">
      <c r="E5775" s="328"/>
      <c r="F5775" s="328"/>
      <c r="G5775" s="328"/>
      <c r="M5775" s="328"/>
    </row>
    <row r="5776" spans="5:13" s="243" customFormat="1">
      <c r="E5776" s="328"/>
      <c r="F5776" s="328"/>
      <c r="G5776" s="328"/>
      <c r="M5776" s="328"/>
    </row>
    <row r="5777" spans="5:13" s="243" customFormat="1">
      <c r="E5777" s="328"/>
      <c r="F5777" s="328"/>
      <c r="G5777" s="328"/>
      <c r="M5777" s="328"/>
    </row>
    <row r="5778" spans="5:13" s="243" customFormat="1">
      <c r="E5778" s="328"/>
      <c r="F5778" s="328"/>
      <c r="G5778" s="328"/>
      <c r="M5778" s="328"/>
    </row>
    <row r="5779" spans="5:13" s="243" customFormat="1">
      <c r="E5779" s="328"/>
      <c r="F5779" s="328"/>
      <c r="G5779" s="328"/>
      <c r="M5779" s="328"/>
    </row>
    <row r="5780" spans="5:13" s="243" customFormat="1">
      <c r="E5780" s="328"/>
      <c r="F5780" s="328"/>
      <c r="G5780" s="328"/>
      <c r="M5780" s="328"/>
    </row>
    <row r="5781" spans="5:13" s="243" customFormat="1">
      <c r="E5781" s="328"/>
      <c r="F5781" s="328"/>
      <c r="G5781" s="328"/>
      <c r="M5781" s="328"/>
    </row>
    <row r="5782" spans="5:13" s="243" customFormat="1">
      <c r="E5782" s="328"/>
      <c r="F5782" s="328"/>
      <c r="G5782" s="328"/>
      <c r="M5782" s="328"/>
    </row>
    <row r="5783" spans="5:13" s="243" customFormat="1">
      <c r="E5783" s="328"/>
      <c r="F5783" s="328"/>
      <c r="G5783" s="328"/>
      <c r="M5783" s="328"/>
    </row>
    <row r="5784" spans="5:13" s="243" customFormat="1">
      <c r="E5784" s="328"/>
      <c r="F5784" s="328"/>
      <c r="G5784" s="328"/>
      <c r="M5784" s="328"/>
    </row>
    <row r="5785" spans="5:13" s="243" customFormat="1">
      <c r="E5785" s="328"/>
      <c r="F5785" s="328"/>
      <c r="G5785" s="328"/>
      <c r="M5785" s="328"/>
    </row>
    <row r="5786" spans="5:13" s="243" customFormat="1">
      <c r="E5786" s="328"/>
      <c r="F5786" s="328"/>
      <c r="G5786" s="328"/>
      <c r="M5786" s="328"/>
    </row>
    <row r="5787" spans="5:13" s="243" customFormat="1">
      <c r="E5787" s="328"/>
      <c r="F5787" s="328"/>
      <c r="G5787" s="328"/>
      <c r="M5787" s="328"/>
    </row>
    <row r="5788" spans="5:13" s="243" customFormat="1">
      <c r="E5788" s="328"/>
      <c r="F5788" s="328"/>
      <c r="G5788" s="328"/>
      <c r="M5788" s="328"/>
    </row>
    <row r="5789" spans="5:13" s="243" customFormat="1">
      <c r="E5789" s="328"/>
      <c r="F5789" s="328"/>
      <c r="G5789" s="328"/>
      <c r="M5789" s="328"/>
    </row>
    <row r="5790" spans="5:13" s="243" customFormat="1">
      <c r="E5790" s="328"/>
      <c r="F5790" s="328"/>
      <c r="G5790" s="328"/>
      <c r="M5790" s="328"/>
    </row>
    <row r="5791" spans="5:13" s="243" customFormat="1">
      <c r="E5791" s="328"/>
      <c r="F5791" s="328"/>
      <c r="G5791" s="328"/>
      <c r="M5791" s="328"/>
    </row>
    <row r="5792" spans="5:13" s="243" customFormat="1">
      <c r="E5792" s="328"/>
      <c r="F5792" s="328"/>
      <c r="G5792" s="328"/>
      <c r="M5792" s="328"/>
    </row>
    <row r="5793" spans="5:13" s="243" customFormat="1">
      <c r="E5793" s="328"/>
      <c r="F5793" s="328"/>
      <c r="G5793" s="328"/>
      <c r="M5793" s="328"/>
    </row>
    <row r="5794" spans="5:13" s="243" customFormat="1">
      <c r="E5794" s="328"/>
      <c r="F5794" s="328"/>
      <c r="G5794" s="328"/>
      <c r="M5794" s="328"/>
    </row>
    <row r="5795" spans="5:13" s="243" customFormat="1">
      <c r="E5795" s="328"/>
      <c r="F5795" s="328"/>
      <c r="G5795" s="328"/>
      <c r="M5795" s="328"/>
    </row>
    <row r="5796" spans="5:13" s="243" customFormat="1">
      <c r="E5796" s="328"/>
      <c r="F5796" s="328"/>
      <c r="G5796" s="328"/>
      <c r="M5796" s="328"/>
    </row>
    <row r="5797" spans="5:13" s="243" customFormat="1">
      <c r="E5797" s="328"/>
      <c r="F5797" s="328"/>
      <c r="G5797" s="328"/>
      <c r="M5797" s="328"/>
    </row>
    <row r="5798" spans="5:13" s="243" customFormat="1">
      <c r="E5798" s="328"/>
      <c r="F5798" s="328"/>
      <c r="G5798" s="328"/>
      <c r="M5798" s="328"/>
    </row>
    <row r="5799" spans="5:13" s="243" customFormat="1">
      <c r="E5799" s="328"/>
      <c r="F5799" s="328"/>
      <c r="G5799" s="328"/>
      <c r="M5799" s="328"/>
    </row>
    <row r="5800" spans="5:13" s="243" customFormat="1">
      <c r="E5800" s="328"/>
      <c r="F5800" s="328"/>
      <c r="G5800" s="328"/>
      <c r="M5800" s="328"/>
    </row>
    <row r="5801" spans="5:13" s="243" customFormat="1">
      <c r="E5801" s="328"/>
      <c r="F5801" s="328"/>
      <c r="G5801" s="328"/>
      <c r="M5801" s="328"/>
    </row>
    <row r="5802" spans="5:13" s="243" customFormat="1">
      <c r="E5802" s="328"/>
      <c r="F5802" s="328"/>
      <c r="G5802" s="328"/>
      <c r="M5802" s="328"/>
    </row>
    <row r="5803" spans="5:13" s="243" customFormat="1">
      <c r="E5803" s="328"/>
      <c r="F5803" s="328"/>
      <c r="G5803" s="328"/>
      <c r="M5803" s="328"/>
    </row>
    <row r="5804" spans="5:13" s="243" customFormat="1">
      <c r="E5804" s="328"/>
      <c r="F5804" s="328"/>
      <c r="G5804" s="328"/>
      <c r="M5804" s="328"/>
    </row>
    <row r="5805" spans="5:13" s="243" customFormat="1">
      <c r="E5805" s="328"/>
      <c r="F5805" s="328"/>
      <c r="G5805" s="328"/>
      <c r="M5805" s="328"/>
    </row>
    <row r="5806" spans="5:13" s="243" customFormat="1">
      <c r="E5806" s="328"/>
      <c r="F5806" s="328"/>
      <c r="G5806" s="328"/>
      <c r="M5806" s="328"/>
    </row>
    <row r="5807" spans="5:13" s="243" customFormat="1">
      <c r="E5807" s="328"/>
      <c r="F5807" s="328"/>
      <c r="G5807" s="328"/>
      <c r="M5807" s="328"/>
    </row>
    <row r="5808" spans="5:13" s="243" customFormat="1">
      <c r="E5808" s="328"/>
      <c r="F5808" s="328"/>
      <c r="G5808" s="328"/>
      <c r="M5808" s="328"/>
    </row>
    <row r="5809" spans="5:13" s="243" customFormat="1">
      <c r="E5809" s="328"/>
      <c r="F5809" s="328"/>
      <c r="G5809" s="328"/>
      <c r="M5809" s="328"/>
    </row>
    <row r="5810" spans="5:13" s="243" customFormat="1">
      <c r="E5810" s="328"/>
      <c r="F5810" s="328"/>
      <c r="G5810" s="328"/>
      <c r="M5810" s="328"/>
    </row>
    <row r="5811" spans="5:13" s="243" customFormat="1">
      <c r="E5811" s="328"/>
      <c r="F5811" s="328"/>
      <c r="G5811" s="328"/>
      <c r="M5811" s="328"/>
    </row>
    <row r="5812" spans="5:13" s="243" customFormat="1">
      <c r="E5812" s="328"/>
      <c r="F5812" s="328"/>
      <c r="G5812" s="328"/>
      <c r="M5812" s="328"/>
    </row>
    <row r="5813" spans="5:13" s="243" customFormat="1">
      <c r="E5813" s="328"/>
      <c r="F5813" s="328"/>
      <c r="G5813" s="328"/>
      <c r="M5813" s="328"/>
    </row>
    <row r="5814" spans="5:13" s="243" customFormat="1">
      <c r="E5814" s="328"/>
      <c r="F5814" s="328"/>
      <c r="G5814" s="328"/>
      <c r="M5814" s="328"/>
    </row>
    <row r="5815" spans="5:13" s="243" customFormat="1">
      <c r="E5815" s="328"/>
      <c r="F5815" s="328"/>
      <c r="G5815" s="328"/>
      <c r="M5815" s="328"/>
    </row>
    <row r="5816" spans="5:13" s="243" customFormat="1">
      <c r="E5816" s="328"/>
      <c r="F5816" s="328"/>
      <c r="G5816" s="328"/>
      <c r="M5816" s="328"/>
    </row>
    <row r="5817" spans="5:13" s="243" customFormat="1">
      <c r="E5817" s="328"/>
      <c r="F5817" s="328"/>
      <c r="G5817" s="328"/>
      <c r="M5817" s="328"/>
    </row>
    <row r="5818" spans="5:13" s="243" customFormat="1">
      <c r="E5818" s="328"/>
      <c r="F5818" s="328"/>
      <c r="G5818" s="328"/>
      <c r="M5818" s="328"/>
    </row>
    <row r="5819" spans="5:13" s="243" customFormat="1">
      <c r="E5819" s="328"/>
      <c r="F5819" s="328"/>
      <c r="G5819" s="328"/>
      <c r="M5819" s="328"/>
    </row>
    <row r="5820" spans="5:13" s="243" customFormat="1">
      <c r="E5820" s="328"/>
      <c r="F5820" s="328"/>
      <c r="G5820" s="328"/>
      <c r="M5820" s="328"/>
    </row>
    <row r="5821" spans="5:13" s="243" customFormat="1">
      <c r="E5821" s="328"/>
      <c r="F5821" s="328"/>
      <c r="G5821" s="328"/>
      <c r="M5821" s="328"/>
    </row>
    <row r="5822" spans="5:13" s="243" customFormat="1">
      <c r="E5822" s="328"/>
      <c r="F5822" s="328"/>
      <c r="G5822" s="328"/>
      <c r="M5822" s="328"/>
    </row>
    <row r="5823" spans="5:13" s="243" customFormat="1">
      <c r="E5823" s="328"/>
      <c r="F5823" s="328"/>
      <c r="G5823" s="328"/>
      <c r="M5823" s="328"/>
    </row>
    <row r="5824" spans="5:13" s="243" customFormat="1">
      <c r="E5824" s="328"/>
      <c r="F5824" s="328"/>
      <c r="G5824" s="328"/>
      <c r="M5824" s="328"/>
    </row>
    <row r="5825" spans="5:13" s="243" customFormat="1">
      <c r="E5825" s="328"/>
      <c r="F5825" s="328"/>
      <c r="G5825" s="328"/>
      <c r="M5825" s="328"/>
    </row>
    <row r="5826" spans="5:13" s="243" customFormat="1">
      <c r="E5826" s="328"/>
      <c r="F5826" s="328"/>
      <c r="G5826" s="328"/>
      <c r="M5826" s="328"/>
    </row>
    <row r="5827" spans="5:13" s="243" customFormat="1">
      <c r="E5827" s="328"/>
      <c r="F5827" s="328"/>
      <c r="G5827" s="328"/>
      <c r="M5827" s="328"/>
    </row>
    <row r="5828" spans="5:13" s="243" customFormat="1">
      <c r="E5828" s="328"/>
      <c r="F5828" s="328"/>
      <c r="G5828" s="328"/>
      <c r="M5828" s="328"/>
    </row>
    <row r="5829" spans="5:13" s="243" customFormat="1">
      <c r="E5829" s="328"/>
      <c r="F5829" s="328"/>
      <c r="G5829" s="328"/>
      <c r="M5829" s="328"/>
    </row>
    <row r="5830" spans="5:13" s="243" customFormat="1">
      <c r="E5830" s="328"/>
      <c r="F5830" s="328"/>
      <c r="G5830" s="328"/>
      <c r="M5830" s="328"/>
    </row>
    <row r="5831" spans="5:13" s="243" customFormat="1">
      <c r="E5831" s="328"/>
      <c r="F5831" s="328"/>
      <c r="G5831" s="328"/>
      <c r="M5831" s="328"/>
    </row>
    <row r="5832" spans="5:13" s="243" customFormat="1">
      <c r="E5832" s="328"/>
      <c r="F5832" s="328"/>
      <c r="G5832" s="328"/>
      <c r="M5832" s="328"/>
    </row>
    <row r="5833" spans="5:13" s="243" customFormat="1">
      <c r="E5833" s="328"/>
      <c r="F5833" s="328"/>
      <c r="G5833" s="328"/>
      <c r="M5833" s="328"/>
    </row>
    <row r="5834" spans="5:13" s="243" customFormat="1">
      <c r="E5834" s="328"/>
      <c r="F5834" s="328"/>
      <c r="G5834" s="328"/>
      <c r="M5834" s="328"/>
    </row>
    <row r="5835" spans="5:13" s="243" customFormat="1">
      <c r="E5835" s="328"/>
      <c r="F5835" s="328"/>
      <c r="G5835" s="328"/>
      <c r="M5835" s="328"/>
    </row>
    <row r="5836" spans="5:13" s="243" customFormat="1">
      <c r="E5836" s="328"/>
      <c r="F5836" s="328"/>
      <c r="G5836" s="328"/>
      <c r="M5836" s="328"/>
    </row>
    <row r="5837" spans="5:13" s="243" customFormat="1">
      <c r="E5837" s="328"/>
      <c r="F5837" s="328"/>
      <c r="G5837" s="328"/>
      <c r="M5837" s="328"/>
    </row>
    <row r="5838" spans="5:13" s="243" customFormat="1">
      <c r="E5838" s="328"/>
      <c r="F5838" s="328"/>
      <c r="G5838" s="328"/>
      <c r="M5838" s="328"/>
    </row>
    <row r="5839" spans="5:13" s="243" customFormat="1">
      <c r="E5839" s="328"/>
      <c r="F5839" s="328"/>
      <c r="G5839" s="328"/>
      <c r="M5839" s="328"/>
    </row>
    <row r="5840" spans="5:13" s="243" customFormat="1">
      <c r="E5840" s="328"/>
      <c r="F5840" s="328"/>
      <c r="G5840" s="328"/>
      <c r="M5840" s="328"/>
    </row>
    <row r="5841" spans="5:13" s="243" customFormat="1">
      <c r="E5841" s="328"/>
      <c r="F5841" s="328"/>
      <c r="G5841" s="328"/>
      <c r="M5841" s="328"/>
    </row>
    <row r="5842" spans="5:13" s="243" customFormat="1">
      <c r="E5842" s="328"/>
      <c r="F5842" s="328"/>
      <c r="G5842" s="328"/>
      <c r="M5842" s="328"/>
    </row>
    <row r="5843" spans="5:13" s="243" customFormat="1">
      <c r="E5843" s="328"/>
      <c r="F5843" s="328"/>
      <c r="G5843" s="328"/>
      <c r="M5843" s="328"/>
    </row>
    <row r="5844" spans="5:13" s="243" customFormat="1">
      <c r="E5844" s="328"/>
      <c r="F5844" s="328"/>
      <c r="G5844" s="328"/>
      <c r="M5844" s="328"/>
    </row>
    <row r="5845" spans="5:13" s="243" customFormat="1">
      <c r="E5845" s="328"/>
      <c r="F5845" s="328"/>
      <c r="G5845" s="328"/>
      <c r="M5845" s="328"/>
    </row>
    <row r="5846" spans="5:13" s="243" customFormat="1">
      <c r="E5846" s="328"/>
      <c r="F5846" s="328"/>
      <c r="G5846" s="328"/>
      <c r="M5846" s="328"/>
    </row>
    <row r="5847" spans="5:13" s="243" customFormat="1">
      <c r="E5847" s="328"/>
      <c r="F5847" s="328"/>
      <c r="G5847" s="328"/>
      <c r="M5847" s="328"/>
    </row>
    <row r="5848" spans="5:13" s="243" customFormat="1">
      <c r="E5848" s="328"/>
      <c r="F5848" s="328"/>
      <c r="G5848" s="328"/>
      <c r="M5848" s="328"/>
    </row>
    <row r="5849" spans="5:13" s="243" customFormat="1">
      <c r="E5849" s="328"/>
      <c r="F5849" s="328"/>
      <c r="G5849" s="328"/>
      <c r="M5849" s="328"/>
    </row>
    <row r="5850" spans="5:13" s="243" customFormat="1">
      <c r="E5850" s="328"/>
      <c r="F5850" s="328"/>
      <c r="G5850" s="328"/>
      <c r="M5850" s="328"/>
    </row>
    <row r="5851" spans="5:13" s="243" customFormat="1">
      <c r="E5851" s="328"/>
      <c r="F5851" s="328"/>
      <c r="G5851" s="328"/>
      <c r="M5851" s="328"/>
    </row>
    <row r="5852" spans="5:13" s="243" customFormat="1">
      <c r="E5852" s="328"/>
      <c r="F5852" s="328"/>
      <c r="G5852" s="328"/>
      <c r="M5852" s="328"/>
    </row>
    <row r="5853" spans="5:13" s="243" customFormat="1">
      <c r="E5853" s="328"/>
      <c r="F5853" s="328"/>
      <c r="G5853" s="328"/>
      <c r="M5853" s="328"/>
    </row>
    <row r="5854" spans="5:13" s="243" customFormat="1">
      <c r="E5854" s="328"/>
      <c r="F5854" s="328"/>
      <c r="G5854" s="328"/>
      <c r="M5854" s="328"/>
    </row>
    <row r="5855" spans="5:13" s="243" customFormat="1">
      <c r="E5855" s="328"/>
      <c r="F5855" s="328"/>
      <c r="G5855" s="328"/>
      <c r="M5855" s="328"/>
    </row>
    <row r="5856" spans="5:13" s="243" customFormat="1">
      <c r="E5856" s="328"/>
      <c r="F5856" s="328"/>
      <c r="G5856" s="328"/>
      <c r="M5856" s="328"/>
    </row>
    <row r="5857" spans="5:13" s="243" customFormat="1">
      <c r="E5857" s="328"/>
      <c r="F5857" s="328"/>
      <c r="G5857" s="328"/>
      <c r="M5857" s="328"/>
    </row>
    <row r="5858" spans="5:13" s="243" customFormat="1">
      <c r="E5858" s="328"/>
      <c r="F5858" s="328"/>
      <c r="G5858" s="328"/>
      <c r="M5858" s="328"/>
    </row>
    <row r="5859" spans="5:13" s="243" customFormat="1">
      <c r="E5859" s="328"/>
      <c r="F5859" s="328"/>
      <c r="G5859" s="328"/>
      <c r="M5859" s="328"/>
    </row>
    <row r="5860" spans="5:13" s="243" customFormat="1">
      <c r="E5860" s="328"/>
      <c r="F5860" s="328"/>
      <c r="G5860" s="328"/>
      <c r="M5860" s="328"/>
    </row>
    <row r="5861" spans="5:13" s="243" customFormat="1">
      <c r="E5861" s="328"/>
      <c r="F5861" s="328"/>
      <c r="G5861" s="328"/>
      <c r="M5861" s="328"/>
    </row>
    <row r="5862" spans="5:13" s="243" customFormat="1">
      <c r="E5862" s="328"/>
      <c r="F5862" s="328"/>
      <c r="G5862" s="328"/>
      <c r="M5862" s="328"/>
    </row>
    <row r="5863" spans="5:13" s="243" customFormat="1">
      <c r="E5863" s="328"/>
      <c r="F5863" s="328"/>
      <c r="G5863" s="328"/>
      <c r="M5863" s="328"/>
    </row>
    <row r="5864" spans="5:13" s="243" customFormat="1">
      <c r="E5864" s="328"/>
      <c r="F5864" s="328"/>
      <c r="G5864" s="328"/>
      <c r="M5864" s="328"/>
    </row>
    <row r="5865" spans="5:13" s="243" customFormat="1">
      <c r="E5865" s="328"/>
      <c r="F5865" s="328"/>
      <c r="G5865" s="328"/>
      <c r="M5865" s="328"/>
    </row>
    <row r="5866" spans="5:13" s="243" customFormat="1">
      <c r="E5866" s="328"/>
      <c r="F5866" s="328"/>
      <c r="G5866" s="328"/>
      <c r="M5866" s="328"/>
    </row>
    <row r="5867" spans="5:13" s="243" customFormat="1">
      <c r="E5867" s="328"/>
      <c r="F5867" s="328"/>
      <c r="G5867" s="328"/>
      <c r="M5867" s="328"/>
    </row>
    <row r="5868" spans="5:13" s="243" customFormat="1">
      <c r="E5868" s="328"/>
      <c r="F5868" s="328"/>
      <c r="G5868" s="328"/>
      <c r="M5868" s="328"/>
    </row>
    <row r="5869" spans="5:13" s="243" customFormat="1">
      <c r="E5869" s="328"/>
      <c r="F5869" s="328"/>
      <c r="G5869" s="328"/>
      <c r="M5869" s="328"/>
    </row>
    <row r="5870" spans="5:13" s="243" customFormat="1">
      <c r="E5870" s="328"/>
      <c r="F5870" s="328"/>
      <c r="G5870" s="328"/>
      <c r="M5870" s="328"/>
    </row>
    <row r="5871" spans="5:13" s="243" customFormat="1">
      <c r="E5871" s="328"/>
      <c r="F5871" s="328"/>
      <c r="G5871" s="328"/>
      <c r="M5871" s="328"/>
    </row>
    <row r="5872" spans="5:13" s="243" customFormat="1">
      <c r="E5872" s="328"/>
      <c r="F5872" s="328"/>
      <c r="G5872" s="328"/>
      <c r="M5872" s="328"/>
    </row>
    <row r="5873" spans="5:13" s="243" customFormat="1">
      <c r="E5873" s="328"/>
      <c r="F5873" s="328"/>
      <c r="G5873" s="328"/>
      <c r="M5873" s="328"/>
    </row>
    <row r="5874" spans="5:13" s="243" customFormat="1">
      <c r="E5874" s="328"/>
      <c r="F5874" s="328"/>
      <c r="G5874" s="328"/>
      <c r="M5874" s="328"/>
    </row>
    <row r="5875" spans="5:13" s="243" customFormat="1">
      <c r="E5875" s="328"/>
      <c r="F5875" s="328"/>
      <c r="G5875" s="328"/>
      <c r="M5875" s="328"/>
    </row>
    <row r="5876" spans="5:13" s="243" customFormat="1">
      <c r="E5876" s="328"/>
      <c r="F5876" s="328"/>
      <c r="G5876" s="328"/>
      <c r="M5876" s="328"/>
    </row>
    <row r="5877" spans="5:13" s="243" customFormat="1">
      <c r="E5877" s="328"/>
      <c r="F5877" s="328"/>
      <c r="G5877" s="328"/>
      <c r="M5877" s="328"/>
    </row>
    <row r="5878" spans="5:13" s="243" customFormat="1">
      <c r="E5878" s="328"/>
      <c r="F5878" s="328"/>
      <c r="G5878" s="328"/>
      <c r="M5878" s="328"/>
    </row>
    <row r="5879" spans="5:13" s="243" customFormat="1">
      <c r="E5879" s="328"/>
      <c r="F5879" s="328"/>
      <c r="G5879" s="328"/>
      <c r="M5879" s="328"/>
    </row>
    <row r="5880" spans="5:13" s="243" customFormat="1">
      <c r="E5880" s="328"/>
      <c r="F5880" s="328"/>
      <c r="G5880" s="328"/>
      <c r="M5880" s="328"/>
    </row>
    <row r="5881" spans="5:13" s="243" customFormat="1">
      <c r="E5881" s="328"/>
      <c r="F5881" s="328"/>
      <c r="G5881" s="328"/>
      <c r="M5881" s="328"/>
    </row>
    <row r="5882" spans="5:13" s="243" customFormat="1">
      <c r="E5882" s="328"/>
      <c r="F5882" s="328"/>
      <c r="G5882" s="328"/>
      <c r="M5882" s="328"/>
    </row>
    <row r="5883" spans="5:13" s="243" customFormat="1">
      <c r="E5883" s="328"/>
      <c r="F5883" s="328"/>
      <c r="G5883" s="328"/>
      <c r="M5883" s="328"/>
    </row>
    <row r="5884" spans="5:13" s="243" customFormat="1">
      <c r="E5884" s="328"/>
      <c r="F5884" s="328"/>
      <c r="G5884" s="328"/>
      <c r="M5884" s="328"/>
    </row>
    <row r="5885" spans="5:13" s="243" customFormat="1">
      <c r="E5885" s="328"/>
      <c r="F5885" s="328"/>
      <c r="G5885" s="328"/>
      <c r="M5885" s="328"/>
    </row>
    <row r="5886" spans="5:13" s="243" customFormat="1">
      <c r="E5886" s="328"/>
      <c r="F5886" s="328"/>
      <c r="G5886" s="328"/>
      <c r="M5886" s="328"/>
    </row>
    <row r="5887" spans="5:13" s="243" customFormat="1">
      <c r="E5887" s="328"/>
      <c r="F5887" s="328"/>
      <c r="G5887" s="328"/>
      <c r="M5887" s="328"/>
    </row>
    <row r="5888" spans="5:13" s="243" customFormat="1">
      <c r="E5888" s="328"/>
      <c r="F5888" s="328"/>
      <c r="G5888" s="328"/>
      <c r="M5888" s="328"/>
    </row>
    <row r="5889" spans="5:13" s="243" customFormat="1">
      <c r="E5889" s="328"/>
      <c r="F5889" s="328"/>
      <c r="G5889" s="328"/>
      <c r="M5889" s="328"/>
    </row>
    <row r="5890" spans="5:13" s="243" customFormat="1">
      <c r="E5890" s="328"/>
      <c r="F5890" s="328"/>
      <c r="G5890" s="328"/>
      <c r="M5890" s="328"/>
    </row>
    <row r="5891" spans="5:13" s="243" customFormat="1">
      <c r="E5891" s="328"/>
      <c r="F5891" s="328"/>
      <c r="G5891" s="328"/>
      <c r="M5891" s="328"/>
    </row>
    <row r="5892" spans="5:13" s="243" customFormat="1">
      <c r="E5892" s="328"/>
      <c r="F5892" s="328"/>
      <c r="G5892" s="328"/>
      <c r="M5892" s="328"/>
    </row>
    <row r="5893" spans="5:13" s="243" customFormat="1">
      <c r="E5893" s="328"/>
      <c r="F5893" s="328"/>
      <c r="G5893" s="328"/>
      <c r="M5893" s="328"/>
    </row>
    <row r="5894" spans="5:13" s="243" customFormat="1">
      <c r="E5894" s="328"/>
      <c r="F5894" s="328"/>
      <c r="G5894" s="328"/>
      <c r="M5894" s="328"/>
    </row>
    <row r="5895" spans="5:13" s="243" customFormat="1">
      <c r="E5895" s="328"/>
      <c r="F5895" s="328"/>
      <c r="G5895" s="328"/>
      <c r="M5895" s="328"/>
    </row>
    <row r="5896" spans="5:13" s="243" customFormat="1">
      <c r="E5896" s="328"/>
      <c r="F5896" s="328"/>
      <c r="G5896" s="328"/>
      <c r="M5896" s="328"/>
    </row>
    <row r="5897" spans="5:13" s="243" customFormat="1">
      <c r="E5897" s="328"/>
      <c r="F5897" s="328"/>
      <c r="G5897" s="328"/>
      <c r="M5897" s="328"/>
    </row>
    <row r="5898" spans="5:13" s="243" customFormat="1">
      <c r="E5898" s="328"/>
      <c r="F5898" s="328"/>
      <c r="G5898" s="328"/>
      <c r="M5898" s="328"/>
    </row>
    <row r="5899" spans="5:13" s="243" customFormat="1">
      <c r="E5899" s="328"/>
      <c r="F5899" s="328"/>
      <c r="G5899" s="328"/>
      <c r="M5899" s="328"/>
    </row>
    <row r="5900" spans="5:13" s="243" customFormat="1">
      <c r="E5900" s="328"/>
      <c r="F5900" s="328"/>
      <c r="G5900" s="328"/>
      <c r="M5900" s="328"/>
    </row>
    <row r="5901" spans="5:13" s="243" customFormat="1">
      <c r="E5901" s="328"/>
      <c r="F5901" s="328"/>
      <c r="G5901" s="328"/>
      <c r="M5901" s="328"/>
    </row>
    <row r="5902" spans="5:13" s="243" customFormat="1">
      <c r="E5902" s="328"/>
      <c r="F5902" s="328"/>
      <c r="G5902" s="328"/>
      <c r="M5902" s="328"/>
    </row>
    <row r="5903" spans="5:13" s="243" customFormat="1">
      <c r="E5903" s="328"/>
      <c r="F5903" s="328"/>
      <c r="G5903" s="328"/>
      <c r="M5903" s="328"/>
    </row>
    <row r="5904" spans="5:13" s="243" customFormat="1">
      <c r="E5904" s="328"/>
      <c r="F5904" s="328"/>
      <c r="G5904" s="328"/>
      <c r="M5904" s="328"/>
    </row>
    <row r="5905" spans="5:13" s="243" customFormat="1">
      <c r="E5905" s="328"/>
      <c r="F5905" s="328"/>
      <c r="G5905" s="328"/>
      <c r="M5905" s="328"/>
    </row>
    <row r="5906" spans="5:13" s="243" customFormat="1">
      <c r="E5906" s="328"/>
      <c r="F5906" s="328"/>
      <c r="G5906" s="328"/>
      <c r="M5906" s="328"/>
    </row>
    <row r="5907" spans="5:13" s="243" customFormat="1">
      <c r="E5907" s="328"/>
      <c r="F5907" s="328"/>
      <c r="G5907" s="328"/>
      <c r="M5907" s="328"/>
    </row>
    <row r="5908" spans="5:13" s="243" customFormat="1">
      <c r="E5908" s="328"/>
      <c r="F5908" s="328"/>
      <c r="G5908" s="328"/>
      <c r="M5908" s="328"/>
    </row>
    <row r="5909" spans="5:13" s="243" customFormat="1">
      <c r="E5909" s="328"/>
      <c r="F5909" s="328"/>
      <c r="G5909" s="328"/>
      <c r="M5909" s="328"/>
    </row>
    <row r="5910" spans="5:13" s="243" customFormat="1">
      <c r="E5910" s="328"/>
      <c r="F5910" s="328"/>
      <c r="G5910" s="328"/>
      <c r="M5910" s="328"/>
    </row>
    <row r="5911" spans="5:13" s="243" customFormat="1">
      <c r="E5911" s="328"/>
      <c r="F5911" s="328"/>
      <c r="G5911" s="328"/>
      <c r="M5911" s="328"/>
    </row>
    <row r="5912" spans="5:13" s="243" customFormat="1">
      <c r="E5912" s="328"/>
      <c r="F5912" s="328"/>
      <c r="G5912" s="328"/>
      <c r="M5912" s="328"/>
    </row>
    <row r="5913" spans="5:13" s="243" customFormat="1">
      <c r="E5913" s="328"/>
      <c r="F5913" s="328"/>
      <c r="G5913" s="328"/>
      <c r="M5913" s="328"/>
    </row>
    <row r="5914" spans="5:13" s="243" customFormat="1">
      <c r="E5914" s="328"/>
      <c r="F5914" s="328"/>
      <c r="G5914" s="328"/>
      <c r="M5914" s="328"/>
    </row>
    <row r="5915" spans="5:13" s="243" customFormat="1">
      <c r="E5915" s="328"/>
      <c r="F5915" s="328"/>
      <c r="G5915" s="328"/>
      <c r="M5915" s="328"/>
    </row>
    <row r="5916" spans="5:13" s="243" customFormat="1">
      <c r="E5916" s="328"/>
      <c r="F5916" s="328"/>
      <c r="G5916" s="328"/>
      <c r="M5916" s="328"/>
    </row>
    <row r="5917" spans="5:13" s="243" customFormat="1">
      <c r="E5917" s="328"/>
      <c r="F5917" s="328"/>
      <c r="G5917" s="328"/>
      <c r="M5917" s="328"/>
    </row>
    <row r="5918" spans="5:13" s="243" customFormat="1">
      <c r="E5918" s="328"/>
      <c r="F5918" s="328"/>
      <c r="G5918" s="328"/>
      <c r="M5918" s="328"/>
    </row>
    <row r="5919" spans="5:13" s="243" customFormat="1">
      <c r="E5919" s="328"/>
      <c r="F5919" s="328"/>
      <c r="G5919" s="328"/>
      <c r="M5919" s="328"/>
    </row>
    <row r="5920" spans="5:13" s="243" customFormat="1">
      <c r="E5920" s="328"/>
      <c r="F5920" s="328"/>
      <c r="G5920" s="328"/>
      <c r="M5920" s="328"/>
    </row>
    <row r="5921" spans="5:13" s="243" customFormat="1">
      <c r="E5921" s="328"/>
      <c r="F5921" s="328"/>
      <c r="G5921" s="328"/>
      <c r="M5921" s="328"/>
    </row>
    <row r="5922" spans="5:13" s="243" customFormat="1">
      <c r="E5922" s="328"/>
      <c r="F5922" s="328"/>
      <c r="G5922" s="328"/>
      <c r="M5922" s="328"/>
    </row>
    <row r="5923" spans="5:13" s="243" customFormat="1">
      <c r="E5923" s="328"/>
      <c r="F5923" s="328"/>
      <c r="G5923" s="328"/>
      <c r="M5923" s="328"/>
    </row>
    <row r="5924" spans="5:13" s="243" customFormat="1">
      <c r="E5924" s="328"/>
      <c r="F5924" s="328"/>
      <c r="G5924" s="328"/>
      <c r="M5924" s="328"/>
    </row>
    <row r="5925" spans="5:13" s="243" customFormat="1">
      <c r="E5925" s="328"/>
      <c r="F5925" s="328"/>
      <c r="G5925" s="328"/>
      <c r="M5925" s="328"/>
    </row>
    <row r="5926" spans="5:13" s="243" customFormat="1">
      <c r="E5926" s="328"/>
      <c r="F5926" s="328"/>
      <c r="G5926" s="328"/>
      <c r="M5926" s="328"/>
    </row>
    <row r="5927" spans="5:13" s="243" customFormat="1">
      <c r="E5927" s="328"/>
      <c r="F5927" s="328"/>
      <c r="G5927" s="328"/>
      <c r="M5927" s="328"/>
    </row>
    <row r="5928" spans="5:13" s="243" customFormat="1">
      <c r="E5928" s="328"/>
      <c r="F5928" s="328"/>
      <c r="G5928" s="328"/>
      <c r="M5928" s="328"/>
    </row>
    <row r="5929" spans="5:13" s="243" customFormat="1">
      <c r="E5929" s="328"/>
      <c r="F5929" s="328"/>
      <c r="G5929" s="328"/>
      <c r="M5929" s="328"/>
    </row>
    <row r="5930" spans="5:13" s="243" customFormat="1">
      <c r="E5930" s="328"/>
      <c r="F5930" s="328"/>
      <c r="G5930" s="328"/>
      <c r="M5930" s="328"/>
    </row>
    <row r="5931" spans="5:13" s="243" customFormat="1">
      <c r="E5931" s="328"/>
      <c r="F5931" s="328"/>
      <c r="G5931" s="328"/>
      <c r="M5931" s="328"/>
    </row>
    <row r="5932" spans="5:13" s="243" customFormat="1">
      <c r="E5932" s="328"/>
      <c r="F5932" s="328"/>
      <c r="G5932" s="328"/>
      <c r="M5932" s="328"/>
    </row>
    <row r="5933" spans="5:13" s="243" customFormat="1">
      <c r="E5933" s="328"/>
      <c r="F5933" s="328"/>
      <c r="G5933" s="328"/>
      <c r="M5933" s="328"/>
    </row>
    <row r="5934" spans="5:13" s="243" customFormat="1">
      <c r="E5934" s="328"/>
      <c r="F5934" s="328"/>
      <c r="G5934" s="328"/>
      <c r="M5934" s="328"/>
    </row>
    <row r="5935" spans="5:13" s="243" customFormat="1">
      <c r="E5935" s="328"/>
      <c r="F5935" s="328"/>
      <c r="G5935" s="328"/>
      <c r="M5935" s="328"/>
    </row>
    <row r="5936" spans="5:13" s="243" customFormat="1">
      <c r="E5936" s="328"/>
      <c r="F5936" s="328"/>
      <c r="G5936" s="328"/>
      <c r="M5936" s="328"/>
    </row>
    <row r="5937" spans="5:13" s="243" customFormat="1">
      <c r="E5937" s="328"/>
      <c r="F5937" s="328"/>
      <c r="G5937" s="328"/>
      <c r="M5937" s="328"/>
    </row>
    <row r="5938" spans="5:13" s="243" customFormat="1">
      <c r="E5938" s="328"/>
      <c r="F5938" s="328"/>
      <c r="G5938" s="328"/>
      <c r="M5938" s="328"/>
    </row>
    <row r="5939" spans="5:13" s="243" customFormat="1">
      <c r="E5939" s="328"/>
      <c r="F5939" s="328"/>
      <c r="G5939" s="328"/>
      <c r="M5939" s="328"/>
    </row>
    <row r="5940" spans="5:13" s="243" customFormat="1">
      <c r="E5940" s="328"/>
      <c r="F5940" s="328"/>
      <c r="G5940" s="328"/>
      <c r="M5940" s="328"/>
    </row>
    <row r="5941" spans="5:13" s="243" customFormat="1">
      <c r="E5941" s="328"/>
      <c r="F5941" s="328"/>
      <c r="G5941" s="328"/>
      <c r="M5941" s="328"/>
    </row>
    <row r="5942" spans="5:13" s="243" customFormat="1">
      <c r="E5942" s="328"/>
      <c r="F5942" s="328"/>
      <c r="G5942" s="328"/>
      <c r="M5942" s="328"/>
    </row>
    <row r="5943" spans="5:13" s="243" customFormat="1">
      <c r="E5943" s="328"/>
      <c r="F5943" s="328"/>
      <c r="G5943" s="328"/>
      <c r="M5943" s="328"/>
    </row>
    <row r="5944" spans="5:13" s="243" customFormat="1">
      <c r="E5944" s="328"/>
      <c r="F5944" s="328"/>
      <c r="G5944" s="328"/>
      <c r="M5944" s="328"/>
    </row>
    <row r="5945" spans="5:13" s="243" customFormat="1">
      <c r="E5945" s="328"/>
      <c r="F5945" s="328"/>
      <c r="G5945" s="328"/>
      <c r="M5945" s="328"/>
    </row>
    <row r="5946" spans="5:13" s="243" customFormat="1">
      <c r="E5946" s="328"/>
      <c r="F5946" s="328"/>
      <c r="G5946" s="328"/>
      <c r="M5946" s="328"/>
    </row>
    <row r="5947" spans="5:13" s="243" customFormat="1">
      <c r="E5947" s="328"/>
      <c r="F5947" s="328"/>
      <c r="G5947" s="328"/>
      <c r="M5947" s="328"/>
    </row>
    <row r="5948" spans="5:13" s="243" customFormat="1">
      <c r="E5948" s="328"/>
      <c r="F5948" s="328"/>
      <c r="G5948" s="328"/>
      <c r="M5948" s="328"/>
    </row>
    <row r="5949" spans="5:13" s="243" customFormat="1">
      <c r="E5949" s="328"/>
      <c r="F5949" s="328"/>
      <c r="G5949" s="328"/>
      <c r="M5949" s="328"/>
    </row>
    <row r="5950" spans="5:13" s="243" customFormat="1">
      <c r="E5950" s="328"/>
      <c r="F5950" s="328"/>
      <c r="G5950" s="328"/>
      <c r="M5950" s="328"/>
    </row>
    <row r="5951" spans="5:13" s="243" customFormat="1">
      <c r="E5951" s="328"/>
      <c r="F5951" s="328"/>
      <c r="G5951" s="328"/>
      <c r="M5951" s="328"/>
    </row>
    <row r="5952" spans="5:13" s="243" customFormat="1">
      <c r="E5952" s="328"/>
      <c r="F5952" s="328"/>
      <c r="G5952" s="328"/>
      <c r="M5952" s="328"/>
    </row>
    <row r="5953" spans="5:13" s="243" customFormat="1">
      <c r="E5953" s="328"/>
      <c r="F5953" s="328"/>
      <c r="G5953" s="328"/>
      <c r="M5953" s="328"/>
    </row>
    <row r="5954" spans="5:13" s="243" customFormat="1">
      <c r="E5954" s="328"/>
      <c r="F5954" s="328"/>
      <c r="G5954" s="328"/>
      <c r="M5954" s="328"/>
    </row>
    <row r="5955" spans="5:13" s="243" customFormat="1">
      <c r="E5955" s="328"/>
      <c r="F5955" s="328"/>
      <c r="G5955" s="328"/>
      <c r="M5955" s="328"/>
    </row>
    <row r="5956" spans="5:13" s="243" customFormat="1">
      <c r="E5956" s="328"/>
      <c r="F5956" s="328"/>
      <c r="G5956" s="328"/>
      <c r="M5956" s="328"/>
    </row>
    <row r="5957" spans="5:13" s="243" customFormat="1">
      <c r="E5957" s="328"/>
      <c r="F5957" s="328"/>
      <c r="G5957" s="328"/>
      <c r="M5957" s="328"/>
    </row>
    <row r="5958" spans="5:13" s="243" customFormat="1">
      <c r="E5958" s="328"/>
      <c r="F5958" s="328"/>
      <c r="G5958" s="328"/>
      <c r="M5958" s="328"/>
    </row>
    <row r="5959" spans="5:13" s="243" customFormat="1">
      <c r="E5959" s="328"/>
      <c r="F5959" s="328"/>
      <c r="G5959" s="328"/>
      <c r="M5959" s="328"/>
    </row>
    <row r="5960" spans="5:13" s="243" customFormat="1">
      <c r="E5960" s="328"/>
      <c r="F5960" s="328"/>
      <c r="G5960" s="328"/>
      <c r="M5960" s="328"/>
    </row>
    <row r="5961" spans="5:13" s="243" customFormat="1">
      <c r="E5961" s="328"/>
      <c r="F5961" s="328"/>
      <c r="G5961" s="328"/>
      <c r="M5961" s="328"/>
    </row>
    <row r="5962" spans="5:13" s="243" customFormat="1">
      <c r="E5962" s="328"/>
      <c r="F5962" s="328"/>
      <c r="G5962" s="328"/>
      <c r="M5962" s="328"/>
    </row>
    <row r="5963" spans="5:13" s="243" customFormat="1">
      <c r="E5963" s="328"/>
      <c r="F5963" s="328"/>
      <c r="G5963" s="328"/>
      <c r="M5963" s="328"/>
    </row>
    <row r="5964" spans="5:13" s="243" customFormat="1">
      <c r="E5964" s="328"/>
      <c r="F5964" s="328"/>
      <c r="G5964" s="328"/>
      <c r="M5964" s="328"/>
    </row>
    <row r="5965" spans="5:13" s="243" customFormat="1">
      <c r="E5965" s="328"/>
      <c r="F5965" s="328"/>
      <c r="G5965" s="328"/>
      <c r="M5965" s="328"/>
    </row>
    <row r="5966" spans="5:13" s="243" customFormat="1">
      <c r="E5966" s="328"/>
      <c r="F5966" s="328"/>
      <c r="G5966" s="328"/>
      <c r="M5966" s="328"/>
    </row>
    <row r="5967" spans="5:13" s="243" customFormat="1">
      <c r="E5967" s="328"/>
      <c r="F5967" s="328"/>
      <c r="G5967" s="328"/>
      <c r="M5967" s="328"/>
    </row>
    <row r="5968" spans="5:13" s="243" customFormat="1">
      <c r="E5968" s="328"/>
      <c r="F5968" s="328"/>
      <c r="G5968" s="328"/>
      <c r="M5968" s="328"/>
    </row>
    <row r="5969" spans="5:13" s="243" customFormat="1">
      <c r="E5969" s="328"/>
      <c r="F5969" s="328"/>
      <c r="G5969" s="328"/>
      <c r="M5969" s="328"/>
    </row>
    <row r="5970" spans="5:13" s="243" customFormat="1">
      <c r="E5970" s="328"/>
      <c r="F5970" s="328"/>
      <c r="G5970" s="328"/>
      <c r="M5970" s="328"/>
    </row>
    <row r="5971" spans="5:13" s="243" customFormat="1">
      <c r="E5971" s="328"/>
      <c r="F5971" s="328"/>
      <c r="G5971" s="328"/>
      <c r="M5971" s="328"/>
    </row>
    <row r="5972" spans="5:13" s="243" customFormat="1">
      <c r="E5972" s="328"/>
      <c r="F5972" s="328"/>
      <c r="G5972" s="328"/>
      <c r="M5972" s="328"/>
    </row>
    <row r="5973" spans="5:13" s="243" customFormat="1">
      <c r="E5973" s="328"/>
      <c r="F5973" s="328"/>
      <c r="G5973" s="328"/>
      <c r="M5973" s="328"/>
    </row>
    <row r="5974" spans="5:13" s="243" customFormat="1">
      <c r="E5974" s="328"/>
      <c r="F5974" s="328"/>
      <c r="G5974" s="328"/>
      <c r="M5974" s="328"/>
    </row>
    <row r="5975" spans="5:13" s="243" customFormat="1">
      <c r="E5975" s="328"/>
      <c r="F5975" s="328"/>
      <c r="G5975" s="328"/>
      <c r="M5975" s="328"/>
    </row>
    <row r="5976" spans="5:13" s="243" customFormat="1">
      <c r="E5976" s="328"/>
      <c r="F5976" s="328"/>
      <c r="G5976" s="328"/>
      <c r="M5976" s="328"/>
    </row>
    <row r="5977" spans="5:13" s="243" customFormat="1">
      <c r="E5977" s="328"/>
      <c r="F5977" s="328"/>
      <c r="G5977" s="328"/>
      <c r="M5977" s="328"/>
    </row>
    <row r="5978" spans="5:13" s="243" customFormat="1">
      <c r="E5978" s="328"/>
      <c r="F5978" s="328"/>
      <c r="G5978" s="328"/>
      <c r="M5978" s="328"/>
    </row>
    <row r="5979" spans="5:13" s="243" customFormat="1">
      <c r="E5979" s="328"/>
      <c r="F5979" s="328"/>
      <c r="G5979" s="328"/>
      <c r="M5979" s="328"/>
    </row>
    <row r="5980" spans="5:13" s="243" customFormat="1">
      <c r="E5980" s="328"/>
      <c r="F5980" s="328"/>
      <c r="G5980" s="328"/>
      <c r="M5980" s="328"/>
    </row>
    <row r="5981" spans="5:13" s="243" customFormat="1">
      <c r="E5981" s="328"/>
      <c r="F5981" s="328"/>
      <c r="G5981" s="328"/>
      <c r="M5981" s="328"/>
    </row>
    <row r="5982" spans="5:13" s="243" customFormat="1">
      <c r="E5982" s="328"/>
      <c r="F5982" s="328"/>
      <c r="G5982" s="328"/>
      <c r="M5982" s="328"/>
    </row>
    <row r="5983" spans="5:13" s="243" customFormat="1">
      <c r="E5983" s="328"/>
      <c r="F5983" s="328"/>
      <c r="G5983" s="328"/>
      <c r="M5983" s="328"/>
    </row>
    <row r="5984" spans="5:13" s="243" customFormat="1">
      <c r="E5984" s="328"/>
      <c r="F5984" s="328"/>
      <c r="G5984" s="328"/>
      <c r="M5984" s="328"/>
    </row>
    <row r="5985" spans="5:13" s="243" customFormat="1">
      <c r="E5985" s="328"/>
      <c r="F5985" s="328"/>
      <c r="G5985" s="328"/>
      <c r="M5985" s="328"/>
    </row>
    <row r="5986" spans="5:13" s="243" customFormat="1">
      <c r="E5986" s="328"/>
      <c r="F5986" s="328"/>
      <c r="G5986" s="328"/>
      <c r="M5986" s="328"/>
    </row>
    <row r="5987" spans="5:13" s="243" customFormat="1">
      <c r="E5987" s="328"/>
      <c r="F5987" s="328"/>
      <c r="G5987" s="328"/>
      <c r="M5987" s="328"/>
    </row>
    <row r="5988" spans="5:13" s="243" customFormat="1">
      <c r="E5988" s="328"/>
      <c r="F5988" s="328"/>
      <c r="G5988" s="328"/>
      <c r="M5988" s="328"/>
    </row>
    <row r="5989" spans="5:13" s="243" customFormat="1">
      <c r="E5989" s="328"/>
      <c r="F5989" s="328"/>
      <c r="G5989" s="328"/>
      <c r="M5989" s="328"/>
    </row>
    <row r="5990" spans="5:13" s="243" customFormat="1">
      <c r="E5990" s="328"/>
      <c r="F5990" s="328"/>
      <c r="G5990" s="328"/>
      <c r="M5990" s="328"/>
    </row>
    <row r="5991" spans="5:13" s="243" customFormat="1">
      <c r="E5991" s="328"/>
      <c r="F5991" s="328"/>
      <c r="G5991" s="328"/>
      <c r="M5991" s="328"/>
    </row>
    <row r="5992" spans="5:13" s="243" customFormat="1">
      <c r="E5992" s="328"/>
      <c r="F5992" s="328"/>
      <c r="G5992" s="328"/>
      <c r="M5992" s="328"/>
    </row>
    <row r="5993" spans="5:13" s="243" customFormat="1">
      <c r="E5993" s="328"/>
      <c r="F5993" s="328"/>
      <c r="G5993" s="328"/>
      <c r="M5993" s="328"/>
    </row>
    <row r="5994" spans="5:13" s="243" customFormat="1">
      <c r="E5994" s="328"/>
      <c r="F5994" s="328"/>
      <c r="G5994" s="328"/>
      <c r="M5994" s="328"/>
    </row>
    <row r="5995" spans="5:13" s="243" customFormat="1">
      <c r="E5995" s="328"/>
      <c r="F5995" s="328"/>
      <c r="G5995" s="328"/>
      <c r="M5995" s="328"/>
    </row>
    <row r="5996" spans="5:13" s="243" customFormat="1">
      <c r="E5996" s="328"/>
      <c r="F5996" s="328"/>
      <c r="G5996" s="328"/>
      <c r="M5996" s="328"/>
    </row>
    <row r="5997" spans="5:13" s="243" customFormat="1">
      <c r="E5997" s="328"/>
      <c r="F5997" s="328"/>
      <c r="G5997" s="328"/>
      <c r="M5997" s="328"/>
    </row>
    <row r="5998" spans="5:13" s="243" customFormat="1">
      <c r="E5998" s="328"/>
      <c r="F5998" s="328"/>
      <c r="G5998" s="328"/>
      <c r="M5998" s="328"/>
    </row>
    <row r="5999" spans="5:13" s="243" customFormat="1">
      <c r="E5999" s="328"/>
      <c r="F5999" s="328"/>
      <c r="G5999" s="328"/>
      <c r="M5999" s="328"/>
    </row>
    <row r="6000" spans="5:13" s="243" customFormat="1">
      <c r="E6000" s="328"/>
      <c r="F6000" s="328"/>
      <c r="G6000" s="328"/>
      <c r="M6000" s="328"/>
    </row>
    <row r="6001" spans="5:13" s="243" customFormat="1">
      <c r="E6001" s="328"/>
      <c r="F6001" s="328"/>
      <c r="G6001" s="328"/>
      <c r="M6001" s="328"/>
    </row>
    <row r="6002" spans="5:13" s="243" customFormat="1">
      <c r="E6002" s="328"/>
      <c r="F6002" s="328"/>
      <c r="G6002" s="328"/>
      <c r="M6002" s="328"/>
    </row>
    <row r="6003" spans="5:13" s="243" customFormat="1">
      <c r="E6003" s="328"/>
      <c r="F6003" s="328"/>
      <c r="G6003" s="328"/>
      <c r="M6003" s="328"/>
    </row>
    <row r="6004" spans="5:13" s="243" customFormat="1">
      <c r="E6004" s="328"/>
      <c r="F6004" s="328"/>
      <c r="G6004" s="328"/>
      <c r="M6004" s="328"/>
    </row>
    <row r="6005" spans="5:13" s="243" customFormat="1">
      <c r="E6005" s="328"/>
      <c r="F6005" s="328"/>
      <c r="G6005" s="328"/>
      <c r="M6005" s="328"/>
    </row>
    <row r="6006" spans="5:13" s="243" customFormat="1">
      <c r="E6006" s="328"/>
      <c r="F6006" s="328"/>
      <c r="G6006" s="328"/>
      <c r="M6006" s="328"/>
    </row>
    <row r="6007" spans="5:13" s="243" customFormat="1">
      <c r="E6007" s="328"/>
      <c r="F6007" s="328"/>
      <c r="G6007" s="328"/>
      <c r="M6007" s="328"/>
    </row>
    <row r="6008" spans="5:13" s="243" customFormat="1">
      <c r="E6008" s="328"/>
      <c r="F6008" s="328"/>
      <c r="G6008" s="328"/>
      <c r="M6008" s="328"/>
    </row>
    <row r="6009" spans="5:13" s="243" customFormat="1">
      <c r="E6009" s="328"/>
      <c r="F6009" s="328"/>
      <c r="G6009" s="328"/>
      <c r="M6009" s="328"/>
    </row>
    <row r="6010" spans="5:13" s="243" customFormat="1">
      <c r="E6010" s="328"/>
      <c r="F6010" s="328"/>
      <c r="G6010" s="328"/>
      <c r="M6010" s="328"/>
    </row>
    <row r="6011" spans="5:13" s="243" customFormat="1">
      <c r="E6011" s="328"/>
      <c r="F6011" s="328"/>
      <c r="G6011" s="328"/>
      <c r="M6011" s="328"/>
    </row>
    <row r="6012" spans="5:13" s="243" customFormat="1">
      <c r="E6012" s="328"/>
      <c r="F6012" s="328"/>
      <c r="G6012" s="328"/>
      <c r="M6012" s="328"/>
    </row>
    <row r="6013" spans="5:13" s="243" customFormat="1">
      <c r="E6013" s="328"/>
      <c r="F6013" s="328"/>
      <c r="G6013" s="328"/>
      <c r="M6013" s="328"/>
    </row>
    <row r="6014" spans="5:13" s="243" customFormat="1">
      <c r="E6014" s="328"/>
      <c r="F6014" s="328"/>
      <c r="G6014" s="328"/>
      <c r="M6014" s="328"/>
    </row>
    <row r="6015" spans="5:13" s="243" customFormat="1">
      <c r="E6015" s="328"/>
      <c r="F6015" s="328"/>
      <c r="G6015" s="328"/>
      <c r="M6015" s="328"/>
    </row>
    <row r="6016" spans="5:13" s="243" customFormat="1">
      <c r="E6016" s="328"/>
      <c r="F6016" s="328"/>
      <c r="G6016" s="328"/>
      <c r="M6016" s="328"/>
    </row>
    <row r="6017" spans="5:13" s="243" customFormat="1">
      <c r="E6017" s="328"/>
      <c r="F6017" s="328"/>
      <c r="G6017" s="328"/>
      <c r="M6017" s="328"/>
    </row>
    <row r="6018" spans="5:13" s="243" customFormat="1">
      <c r="E6018" s="328"/>
      <c r="F6018" s="328"/>
      <c r="G6018" s="328"/>
      <c r="M6018" s="328"/>
    </row>
    <row r="6019" spans="5:13" s="243" customFormat="1">
      <c r="E6019" s="328"/>
      <c r="F6019" s="328"/>
      <c r="G6019" s="328"/>
      <c r="M6019" s="328"/>
    </row>
    <row r="6020" spans="5:13" s="243" customFormat="1">
      <c r="E6020" s="328"/>
      <c r="F6020" s="328"/>
      <c r="G6020" s="328"/>
      <c r="M6020" s="328"/>
    </row>
    <row r="6021" spans="5:13" s="243" customFormat="1">
      <c r="E6021" s="328"/>
      <c r="F6021" s="328"/>
      <c r="G6021" s="328"/>
      <c r="M6021" s="328"/>
    </row>
    <row r="6022" spans="5:13" s="243" customFormat="1">
      <c r="E6022" s="328"/>
      <c r="F6022" s="328"/>
      <c r="G6022" s="328"/>
      <c r="M6022" s="328"/>
    </row>
    <row r="6023" spans="5:13" s="243" customFormat="1">
      <c r="E6023" s="328"/>
      <c r="F6023" s="328"/>
      <c r="G6023" s="328"/>
      <c r="M6023" s="328"/>
    </row>
    <row r="6024" spans="5:13" s="243" customFormat="1">
      <c r="E6024" s="328"/>
      <c r="F6024" s="328"/>
      <c r="G6024" s="328"/>
      <c r="M6024" s="328"/>
    </row>
    <row r="6025" spans="5:13" s="243" customFormat="1">
      <c r="E6025" s="328"/>
      <c r="F6025" s="328"/>
      <c r="G6025" s="328"/>
      <c r="M6025" s="328"/>
    </row>
    <row r="6026" spans="5:13" s="243" customFormat="1">
      <c r="E6026" s="328"/>
      <c r="F6026" s="328"/>
      <c r="G6026" s="328"/>
      <c r="M6026" s="328"/>
    </row>
    <row r="6027" spans="5:13" s="243" customFormat="1">
      <c r="E6027" s="328"/>
      <c r="F6027" s="328"/>
      <c r="G6027" s="328"/>
      <c r="M6027" s="328"/>
    </row>
    <row r="6028" spans="5:13" s="243" customFormat="1">
      <c r="E6028" s="328"/>
      <c r="F6028" s="328"/>
      <c r="G6028" s="328"/>
      <c r="M6028" s="328"/>
    </row>
    <row r="6029" spans="5:13" s="243" customFormat="1">
      <c r="E6029" s="328"/>
      <c r="F6029" s="328"/>
      <c r="G6029" s="328"/>
      <c r="M6029" s="328"/>
    </row>
    <row r="6030" spans="5:13" s="243" customFormat="1">
      <c r="E6030" s="328"/>
      <c r="F6030" s="328"/>
      <c r="G6030" s="328"/>
      <c r="M6030" s="328"/>
    </row>
    <row r="6031" spans="5:13" s="243" customFormat="1">
      <c r="E6031" s="328"/>
      <c r="F6031" s="328"/>
      <c r="G6031" s="328"/>
      <c r="M6031" s="328"/>
    </row>
    <row r="6032" spans="5:13" s="243" customFormat="1">
      <c r="E6032" s="328"/>
      <c r="F6032" s="328"/>
      <c r="G6032" s="328"/>
      <c r="M6032" s="328"/>
    </row>
    <row r="6033" spans="5:13" s="243" customFormat="1">
      <c r="E6033" s="328"/>
      <c r="F6033" s="328"/>
      <c r="G6033" s="328"/>
      <c r="M6033" s="328"/>
    </row>
    <row r="6034" spans="5:13" s="243" customFormat="1">
      <c r="E6034" s="328"/>
      <c r="F6034" s="328"/>
      <c r="G6034" s="328"/>
      <c r="M6034" s="328"/>
    </row>
    <row r="6035" spans="5:13" s="243" customFormat="1">
      <c r="E6035" s="328"/>
      <c r="F6035" s="328"/>
      <c r="G6035" s="328"/>
      <c r="M6035" s="328"/>
    </row>
    <row r="6036" spans="5:13" s="243" customFormat="1">
      <c r="E6036" s="328"/>
      <c r="F6036" s="328"/>
      <c r="G6036" s="328"/>
      <c r="M6036" s="328"/>
    </row>
    <row r="6037" spans="5:13" s="243" customFormat="1">
      <c r="E6037" s="328"/>
      <c r="F6037" s="328"/>
      <c r="G6037" s="328"/>
      <c r="M6037" s="328"/>
    </row>
    <row r="6038" spans="5:13" s="243" customFormat="1">
      <c r="E6038" s="328"/>
      <c r="F6038" s="328"/>
      <c r="G6038" s="328"/>
      <c r="M6038" s="328"/>
    </row>
    <row r="6039" spans="5:13" s="243" customFormat="1">
      <c r="E6039" s="328"/>
      <c r="F6039" s="328"/>
      <c r="G6039" s="328"/>
      <c r="M6039" s="328"/>
    </row>
    <row r="6040" spans="5:13" s="243" customFormat="1">
      <c r="E6040" s="328"/>
      <c r="F6040" s="328"/>
      <c r="G6040" s="328"/>
      <c r="M6040" s="328"/>
    </row>
    <row r="6041" spans="5:13" s="243" customFormat="1">
      <c r="E6041" s="328"/>
      <c r="F6041" s="328"/>
      <c r="G6041" s="328"/>
      <c r="M6041" s="328"/>
    </row>
    <row r="6042" spans="5:13" s="243" customFormat="1">
      <c r="E6042" s="328"/>
      <c r="F6042" s="328"/>
      <c r="G6042" s="328"/>
      <c r="M6042" s="328"/>
    </row>
    <row r="6043" spans="5:13" s="243" customFormat="1">
      <c r="E6043" s="328"/>
      <c r="F6043" s="328"/>
      <c r="G6043" s="328"/>
      <c r="M6043" s="328"/>
    </row>
    <row r="6044" spans="5:13" s="243" customFormat="1">
      <c r="E6044" s="328"/>
      <c r="F6044" s="328"/>
      <c r="G6044" s="328"/>
      <c r="M6044" s="328"/>
    </row>
    <row r="6045" spans="5:13" s="243" customFormat="1">
      <c r="E6045" s="328"/>
      <c r="F6045" s="328"/>
      <c r="G6045" s="328"/>
      <c r="M6045" s="328"/>
    </row>
    <row r="6046" spans="5:13" s="243" customFormat="1">
      <c r="E6046" s="328"/>
      <c r="F6046" s="328"/>
      <c r="G6046" s="328"/>
      <c r="M6046" s="328"/>
    </row>
    <row r="6047" spans="5:13" s="243" customFormat="1">
      <c r="E6047" s="328"/>
      <c r="F6047" s="328"/>
      <c r="G6047" s="328"/>
      <c r="M6047" s="328"/>
    </row>
    <row r="6048" spans="5:13" s="243" customFormat="1">
      <c r="E6048" s="328"/>
      <c r="F6048" s="328"/>
      <c r="G6048" s="328"/>
      <c r="M6048" s="328"/>
    </row>
    <row r="6049" spans="5:13" s="243" customFormat="1">
      <c r="E6049" s="328"/>
      <c r="F6049" s="328"/>
      <c r="G6049" s="328"/>
      <c r="M6049" s="328"/>
    </row>
    <row r="6050" spans="5:13" s="243" customFormat="1">
      <c r="E6050" s="328"/>
      <c r="F6050" s="328"/>
      <c r="G6050" s="328"/>
      <c r="M6050" s="328"/>
    </row>
    <row r="6051" spans="5:13" s="243" customFormat="1">
      <c r="E6051" s="328"/>
      <c r="F6051" s="328"/>
      <c r="G6051" s="328"/>
      <c r="M6051" s="328"/>
    </row>
    <row r="6052" spans="5:13" s="243" customFormat="1">
      <c r="E6052" s="328"/>
      <c r="F6052" s="328"/>
      <c r="G6052" s="328"/>
      <c r="M6052" s="328"/>
    </row>
    <row r="6053" spans="5:13" s="243" customFormat="1">
      <c r="E6053" s="328"/>
      <c r="F6053" s="328"/>
      <c r="G6053" s="328"/>
      <c r="M6053" s="328"/>
    </row>
    <row r="6054" spans="5:13" s="243" customFormat="1">
      <c r="E6054" s="328"/>
      <c r="F6054" s="328"/>
      <c r="G6054" s="328"/>
      <c r="M6054" s="328"/>
    </row>
    <row r="6055" spans="5:13" s="243" customFormat="1">
      <c r="E6055" s="328"/>
      <c r="F6055" s="328"/>
      <c r="G6055" s="328"/>
      <c r="M6055" s="328"/>
    </row>
    <row r="6056" spans="5:13" s="243" customFormat="1">
      <c r="E6056" s="328"/>
      <c r="F6056" s="328"/>
      <c r="G6056" s="328"/>
      <c r="M6056" s="328"/>
    </row>
    <row r="6057" spans="5:13" s="243" customFormat="1">
      <c r="E6057" s="328"/>
      <c r="F6057" s="328"/>
      <c r="G6057" s="328"/>
      <c r="M6057" s="328"/>
    </row>
    <row r="6058" spans="5:13" s="243" customFormat="1">
      <c r="E6058" s="328"/>
      <c r="F6058" s="328"/>
      <c r="G6058" s="328"/>
      <c r="M6058" s="328"/>
    </row>
    <row r="6059" spans="5:13" s="243" customFormat="1">
      <c r="E6059" s="328"/>
      <c r="F6059" s="328"/>
      <c r="G6059" s="328"/>
      <c r="M6059" s="328"/>
    </row>
    <row r="6060" spans="5:13" s="243" customFormat="1">
      <c r="E6060" s="328"/>
      <c r="F6060" s="328"/>
      <c r="G6060" s="328"/>
      <c r="M6060" s="328"/>
    </row>
    <row r="6061" spans="5:13" s="243" customFormat="1">
      <c r="E6061" s="328"/>
      <c r="F6061" s="328"/>
      <c r="G6061" s="328"/>
      <c r="M6061" s="328"/>
    </row>
    <row r="6062" spans="5:13" s="243" customFormat="1">
      <c r="E6062" s="328"/>
      <c r="F6062" s="328"/>
      <c r="G6062" s="328"/>
      <c r="M6062" s="328"/>
    </row>
    <row r="6063" spans="5:13" s="243" customFormat="1">
      <c r="E6063" s="328"/>
      <c r="F6063" s="328"/>
      <c r="G6063" s="328"/>
      <c r="M6063" s="328"/>
    </row>
    <row r="6064" spans="5:13" s="243" customFormat="1">
      <c r="E6064" s="328"/>
      <c r="F6064" s="328"/>
      <c r="G6064" s="328"/>
      <c r="M6064" s="328"/>
    </row>
    <row r="6065" spans="5:13" s="243" customFormat="1">
      <c r="E6065" s="328"/>
      <c r="F6065" s="328"/>
      <c r="G6065" s="328"/>
      <c r="M6065" s="328"/>
    </row>
    <row r="6066" spans="5:13" s="243" customFormat="1">
      <c r="E6066" s="328"/>
      <c r="F6066" s="328"/>
      <c r="G6066" s="328"/>
      <c r="M6066" s="328"/>
    </row>
    <row r="6067" spans="5:13" s="243" customFormat="1">
      <c r="E6067" s="328"/>
      <c r="F6067" s="328"/>
      <c r="G6067" s="328"/>
      <c r="M6067" s="328"/>
    </row>
    <row r="6068" spans="5:13" s="243" customFormat="1">
      <c r="E6068" s="328"/>
      <c r="F6068" s="328"/>
      <c r="G6068" s="328"/>
      <c r="M6068" s="328"/>
    </row>
    <row r="6069" spans="5:13" s="243" customFormat="1">
      <c r="E6069" s="328"/>
      <c r="F6069" s="328"/>
      <c r="G6069" s="328"/>
      <c r="M6069" s="328"/>
    </row>
    <row r="6070" spans="5:13" s="243" customFormat="1">
      <c r="E6070" s="328"/>
      <c r="F6070" s="328"/>
      <c r="G6070" s="328"/>
      <c r="M6070" s="328"/>
    </row>
    <row r="6071" spans="5:13" s="243" customFormat="1">
      <c r="E6071" s="328"/>
      <c r="F6071" s="328"/>
      <c r="G6071" s="328"/>
      <c r="M6071" s="328"/>
    </row>
    <row r="6072" spans="5:13" s="243" customFormat="1">
      <c r="E6072" s="328"/>
      <c r="F6072" s="328"/>
      <c r="G6072" s="328"/>
      <c r="M6072" s="328"/>
    </row>
    <row r="6073" spans="5:13" s="243" customFormat="1">
      <c r="E6073" s="328"/>
      <c r="F6073" s="328"/>
      <c r="G6073" s="328"/>
      <c r="M6073" s="328"/>
    </row>
    <row r="6074" spans="5:13" s="243" customFormat="1">
      <c r="E6074" s="328"/>
      <c r="F6074" s="328"/>
      <c r="G6074" s="328"/>
      <c r="M6074" s="328"/>
    </row>
    <row r="6075" spans="5:13" s="243" customFormat="1">
      <c r="E6075" s="328"/>
      <c r="F6075" s="328"/>
      <c r="G6075" s="328"/>
      <c r="M6075" s="328"/>
    </row>
    <row r="6076" spans="5:13" s="243" customFormat="1">
      <c r="E6076" s="328"/>
      <c r="F6076" s="328"/>
      <c r="G6076" s="328"/>
      <c r="M6076" s="328"/>
    </row>
    <row r="6077" spans="5:13" s="243" customFormat="1">
      <c r="E6077" s="328"/>
      <c r="F6077" s="328"/>
      <c r="G6077" s="328"/>
      <c r="M6077" s="328"/>
    </row>
    <row r="6078" spans="5:13" s="243" customFormat="1">
      <c r="E6078" s="328"/>
      <c r="F6078" s="328"/>
      <c r="G6078" s="328"/>
      <c r="M6078" s="328"/>
    </row>
    <row r="6079" spans="5:13" s="243" customFormat="1">
      <c r="E6079" s="328"/>
      <c r="F6079" s="328"/>
      <c r="G6079" s="328"/>
      <c r="M6079" s="328"/>
    </row>
    <row r="6080" spans="5:13" s="243" customFormat="1">
      <c r="E6080" s="328"/>
      <c r="F6080" s="328"/>
      <c r="G6080" s="328"/>
      <c r="M6080" s="328"/>
    </row>
    <row r="6081" spans="5:13" s="243" customFormat="1">
      <c r="E6081" s="328"/>
      <c r="F6081" s="328"/>
      <c r="G6081" s="328"/>
      <c r="M6081" s="328"/>
    </row>
    <row r="6082" spans="5:13" s="243" customFormat="1">
      <c r="E6082" s="328"/>
      <c r="F6082" s="328"/>
      <c r="G6082" s="328"/>
      <c r="M6082" s="328"/>
    </row>
    <row r="6083" spans="5:13" s="243" customFormat="1">
      <c r="E6083" s="328"/>
      <c r="F6083" s="328"/>
      <c r="G6083" s="328"/>
      <c r="M6083" s="328"/>
    </row>
    <row r="6084" spans="5:13" s="243" customFormat="1">
      <c r="E6084" s="328"/>
      <c r="F6084" s="328"/>
      <c r="G6084" s="328"/>
      <c r="M6084" s="328"/>
    </row>
    <row r="6085" spans="5:13" s="243" customFormat="1">
      <c r="E6085" s="328"/>
      <c r="F6085" s="328"/>
      <c r="G6085" s="328"/>
      <c r="M6085" s="328"/>
    </row>
    <row r="6086" spans="5:13" s="243" customFormat="1">
      <c r="E6086" s="328"/>
      <c r="F6086" s="328"/>
      <c r="G6086" s="328"/>
      <c r="M6086" s="328"/>
    </row>
    <row r="6087" spans="5:13" s="243" customFormat="1">
      <c r="E6087" s="328"/>
      <c r="F6087" s="328"/>
      <c r="G6087" s="328"/>
      <c r="M6087" s="328"/>
    </row>
    <row r="6088" spans="5:13" s="243" customFormat="1">
      <c r="E6088" s="328"/>
      <c r="F6088" s="328"/>
      <c r="G6088" s="328"/>
      <c r="M6088" s="328"/>
    </row>
    <row r="6089" spans="5:13" s="243" customFormat="1">
      <c r="E6089" s="328"/>
      <c r="F6089" s="328"/>
      <c r="G6089" s="328"/>
      <c r="M6089" s="328"/>
    </row>
    <row r="6090" spans="5:13" s="243" customFormat="1">
      <c r="E6090" s="328"/>
      <c r="F6090" s="328"/>
      <c r="G6090" s="328"/>
      <c r="M6090" s="328"/>
    </row>
    <row r="6091" spans="5:13" s="243" customFormat="1">
      <c r="E6091" s="328"/>
      <c r="F6091" s="328"/>
      <c r="G6091" s="328"/>
      <c r="M6091" s="328"/>
    </row>
    <row r="6092" spans="5:13" s="243" customFormat="1">
      <c r="E6092" s="328"/>
      <c r="F6092" s="328"/>
      <c r="G6092" s="328"/>
      <c r="M6092" s="328"/>
    </row>
    <row r="6093" spans="5:13" s="243" customFormat="1">
      <c r="E6093" s="328"/>
      <c r="F6093" s="328"/>
      <c r="G6093" s="328"/>
      <c r="M6093" s="328"/>
    </row>
    <row r="6094" spans="5:13" s="243" customFormat="1">
      <c r="E6094" s="328"/>
      <c r="F6094" s="328"/>
      <c r="G6094" s="328"/>
      <c r="M6094" s="328"/>
    </row>
    <row r="6095" spans="5:13" s="243" customFormat="1">
      <c r="E6095" s="328"/>
      <c r="F6095" s="328"/>
      <c r="G6095" s="328"/>
      <c r="M6095" s="328"/>
    </row>
    <row r="6096" spans="5:13" s="243" customFormat="1">
      <c r="E6096" s="328"/>
      <c r="F6096" s="328"/>
      <c r="G6096" s="328"/>
      <c r="M6096" s="328"/>
    </row>
    <row r="6097" spans="5:13" s="243" customFormat="1">
      <c r="E6097" s="328"/>
      <c r="F6097" s="328"/>
      <c r="G6097" s="328"/>
      <c r="M6097" s="328"/>
    </row>
    <row r="6098" spans="5:13" s="243" customFormat="1">
      <c r="E6098" s="328"/>
      <c r="F6098" s="328"/>
      <c r="G6098" s="328"/>
      <c r="M6098" s="328"/>
    </row>
    <row r="6099" spans="5:13" s="243" customFormat="1">
      <c r="E6099" s="328"/>
      <c r="F6099" s="328"/>
      <c r="G6099" s="328"/>
      <c r="M6099" s="328"/>
    </row>
    <row r="6100" spans="5:13" s="243" customFormat="1">
      <c r="E6100" s="328"/>
      <c r="F6100" s="328"/>
      <c r="G6100" s="328"/>
      <c r="M6100" s="328"/>
    </row>
    <row r="6101" spans="5:13" s="243" customFormat="1">
      <c r="E6101" s="328"/>
      <c r="F6101" s="328"/>
      <c r="G6101" s="328"/>
      <c r="M6101" s="328"/>
    </row>
    <row r="6102" spans="5:13" s="243" customFormat="1">
      <c r="E6102" s="328"/>
      <c r="F6102" s="328"/>
      <c r="G6102" s="328"/>
      <c r="M6102" s="328"/>
    </row>
    <row r="6103" spans="5:13" s="243" customFormat="1">
      <c r="E6103" s="328"/>
      <c r="F6103" s="328"/>
      <c r="G6103" s="328"/>
      <c r="M6103" s="328"/>
    </row>
    <row r="6104" spans="5:13" s="243" customFormat="1">
      <c r="E6104" s="328"/>
      <c r="F6104" s="328"/>
      <c r="G6104" s="328"/>
      <c r="M6104" s="328"/>
    </row>
    <row r="6105" spans="5:13" s="243" customFormat="1">
      <c r="E6105" s="328"/>
      <c r="F6105" s="328"/>
      <c r="G6105" s="328"/>
      <c r="M6105" s="328"/>
    </row>
    <row r="6106" spans="5:13" s="243" customFormat="1">
      <c r="E6106" s="328"/>
      <c r="F6106" s="328"/>
      <c r="G6106" s="328"/>
      <c r="M6106" s="328"/>
    </row>
    <row r="6107" spans="5:13" s="243" customFormat="1">
      <c r="E6107" s="328"/>
      <c r="F6107" s="328"/>
      <c r="G6107" s="328"/>
      <c r="M6107" s="328"/>
    </row>
    <row r="6108" spans="5:13" s="243" customFormat="1">
      <c r="E6108" s="328"/>
      <c r="F6108" s="328"/>
      <c r="G6108" s="328"/>
      <c r="M6108" s="328"/>
    </row>
    <row r="6109" spans="5:13" s="243" customFormat="1">
      <c r="E6109" s="328"/>
      <c r="F6109" s="328"/>
      <c r="G6109" s="328"/>
      <c r="M6109" s="328"/>
    </row>
    <row r="6110" spans="5:13" s="243" customFormat="1">
      <c r="E6110" s="328"/>
      <c r="F6110" s="328"/>
      <c r="G6110" s="328"/>
      <c r="M6110" s="328"/>
    </row>
    <row r="6111" spans="5:13" s="243" customFormat="1">
      <c r="E6111" s="328"/>
      <c r="F6111" s="328"/>
      <c r="G6111" s="328"/>
      <c r="M6111" s="328"/>
    </row>
    <row r="6112" spans="5:13" s="243" customFormat="1">
      <c r="E6112" s="328"/>
      <c r="F6112" s="328"/>
      <c r="G6112" s="328"/>
      <c r="M6112" s="328"/>
    </row>
    <row r="6113" spans="5:13" s="243" customFormat="1">
      <c r="E6113" s="328"/>
      <c r="F6113" s="328"/>
      <c r="G6113" s="328"/>
      <c r="M6113" s="328"/>
    </row>
    <row r="6114" spans="5:13" s="243" customFormat="1">
      <c r="E6114" s="328"/>
      <c r="F6114" s="328"/>
      <c r="G6114" s="328"/>
      <c r="M6114" s="328"/>
    </row>
    <row r="6115" spans="5:13" s="243" customFormat="1">
      <c r="E6115" s="328"/>
      <c r="F6115" s="328"/>
      <c r="G6115" s="328"/>
      <c r="M6115" s="328"/>
    </row>
    <row r="6116" spans="5:13" s="243" customFormat="1">
      <c r="E6116" s="328"/>
      <c r="F6116" s="328"/>
      <c r="G6116" s="328"/>
      <c r="M6116" s="328"/>
    </row>
    <row r="6117" spans="5:13" s="243" customFormat="1">
      <c r="E6117" s="328"/>
      <c r="F6117" s="328"/>
      <c r="G6117" s="328"/>
      <c r="M6117" s="328"/>
    </row>
    <row r="6118" spans="5:13" s="243" customFormat="1">
      <c r="E6118" s="328"/>
      <c r="F6118" s="328"/>
      <c r="G6118" s="328"/>
      <c r="M6118" s="328"/>
    </row>
    <row r="6119" spans="5:13" s="243" customFormat="1">
      <c r="E6119" s="328"/>
      <c r="F6119" s="328"/>
      <c r="G6119" s="328"/>
      <c r="M6119" s="328"/>
    </row>
    <row r="6120" spans="5:13" s="243" customFormat="1">
      <c r="E6120" s="328"/>
      <c r="F6120" s="328"/>
      <c r="G6120" s="328"/>
      <c r="M6120" s="328"/>
    </row>
    <row r="6121" spans="5:13" s="243" customFormat="1">
      <c r="E6121" s="328"/>
      <c r="F6121" s="328"/>
      <c r="G6121" s="328"/>
      <c r="M6121" s="328"/>
    </row>
    <row r="6122" spans="5:13" s="243" customFormat="1">
      <c r="E6122" s="328"/>
      <c r="F6122" s="328"/>
      <c r="G6122" s="328"/>
      <c r="M6122" s="328"/>
    </row>
    <row r="6123" spans="5:13" s="243" customFormat="1">
      <c r="E6123" s="328"/>
      <c r="F6123" s="328"/>
      <c r="G6123" s="328"/>
      <c r="M6123" s="328"/>
    </row>
    <row r="6124" spans="5:13" s="243" customFormat="1">
      <c r="E6124" s="328"/>
      <c r="F6124" s="328"/>
      <c r="G6124" s="328"/>
      <c r="M6124" s="328"/>
    </row>
    <row r="6125" spans="5:13" s="243" customFormat="1">
      <c r="E6125" s="328"/>
      <c r="F6125" s="328"/>
      <c r="G6125" s="328"/>
      <c r="M6125" s="328"/>
    </row>
    <row r="6126" spans="5:13" s="243" customFormat="1">
      <c r="E6126" s="328"/>
      <c r="F6126" s="328"/>
      <c r="G6126" s="328"/>
      <c r="M6126" s="328"/>
    </row>
    <row r="6127" spans="5:13" s="243" customFormat="1">
      <c r="E6127" s="328"/>
      <c r="F6127" s="328"/>
      <c r="G6127" s="328"/>
      <c r="M6127" s="328"/>
    </row>
    <row r="6128" spans="5:13" s="243" customFormat="1">
      <c r="E6128" s="328"/>
      <c r="F6128" s="328"/>
      <c r="G6128" s="328"/>
      <c r="M6128" s="328"/>
    </row>
    <row r="6129" spans="5:13" s="243" customFormat="1">
      <c r="E6129" s="328"/>
      <c r="F6129" s="328"/>
      <c r="G6129" s="328"/>
      <c r="M6129" s="328"/>
    </row>
    <row r="6130" spans="5:13" s="243" customFormat="1">
      <c r="E6130" s="328"/>
      <c r="F6130" s="328"/>
      <c r="G6130" s="328"/>
      <c r="M6130" s="328"/>
    </row>
    <row r="6131" spans="5:13" s="243" customFormat="1">
      <c r="E6131" s="328"/>
      <c r="F6131" s="328"/>
      <c r="G6131" s="328"/>
      <c r="M6131" s="328"/>
    </row>
    <row r="6132" spans="5:13" s="243" customFormat="1">
      <c r="E6132" s="328"/>
      <c r="F6132" s="328"/>
      <c r="G6132" s="328"/>
      <c r="M6132" s="328"/>
    </row>
    <row r="6133" spans="5:13" s="243" customFormat="1">
      <c r="E6133" s="328"/>
      <c r="F6133" s="328"/>
      <c r="G6133" s="328"/>
      <c r="M6133" s="328"/>
    </row>
    <row r="6134" spans="5:13" s="243" customFormat="1">
      <c r="E6134" s="328"/>
      <c r="F6134" s="328"/>
      <c r="G6134" s="328"/>
      <c r="M6134" s="328"/>
    </row>
    <row r="6135" spans="5:13" s="243" customFormat="1">
      <c r="E6135" s="328"/>
      <c r="F6135" s="328"/>
      <c r="G6135" s="328"/>
      <c r="M6135" s="328"/>
    </row>
    <row r="6136" spans="5:13" s="243" customFormat="1">
      <c r="E6136" s="328"/>
      <c r="F6136" s="328"/>
      <c r="G6136" s="328"/>
      <c r="M6136" s="328"/>
    </row>
    <row r="6137" spans="5:13" s="243" customFormat="1">
      <c r="E6137" s="328"/>
      <c r="F6137" s="328"/>
      <c r="G6137" s="328"/>
      <c r="M6137" s="328"/>
    </row>
    <row r="6138" spans="5:13" s="243" customFormat="1">
      <c r="E6138" s="328"/>
      <c r="F6138" s="328"/>
      <c r="G6138" s="328"/>
      <c r="M6138" s="328"/>
    </row>
    <row r="6139" spans="5:13" s="243" customFormat="1">
      <c r="E6139" s="328"/>
      <c r="F6139" s="328"/>
      <c r="G6139" s="328"/>
      <c r="M6139" s="328"/>
    </row>
    <row r="6140" spans="5:13" s="243" customFormat="1">
      <c r="E6140" s="328"/>
      <c r="F6140" s="328"/>
      <c r="G6140" s="328"/>
      <c r="M6140" s="328"/>
    </row>
    <row r="6141" spans="5:13" s="243" customFormat="1">
      <c r="E6141" s="328"/>
      <c r="F6141" s="328"/>
      <c r="G6141" s="328"/>
      <c r="M6141" s="328"/>
    </row>
    <row r="6142" spans="5:13" s="243" customFormat="1">
      <c r="E6142" s="328"/>
      <c r="F6142" s="328"/>
      <c r="G6142" s="328"/>
      <c r="M6142" s="328"/>
    </row>
    <row r="6143" spans="5:13" s="243" customFormat="1">
      <c r="E6143" s="328"/>
      <c r="F6143" s="328"/>
      <c r="G6143" s="328"/>
      <c r="M6143" s="328"/>
    </row>
    <row r="6144" spans="5:13" s="243" customFormat="1">
      <c r="E6144" s="328"/>
      <c r="F6144" s="328"/>
      <c r="G6144" s="328"/>
      <c r="M6144" s="328"/>
    </row>
    <row r="6145" spans="5:13" s="243" customFormat="1">
      <c r="E6145" s="328"/>
      <c r="F6145" s="328"/>
      <c r="G6145" s="328"/>
      <c r="M6145" s="328"/>
    </row>
    <row r="6146" spans="5:13" s="243" customFormat="1">
      <c r="E6146" s="328"/>
      <c r="F6146" s="328"/>
      <c r="G6146" s="328"/>
      <c r="M6146" s="328"/>
    </row>
    <row r="6147" spans="5:13" s="243" customFormat="1">
      <c r="E6147" s="328"/>
      <c r="F6147" s="328"/>
      <c r="G6147" s="328"/>
      <c r="M6147" s="328"/>
    </row>
    <row r="6148" spans="5:13" s="243" customFormat="1">
      <c r="E6148" s="328"/>
      <c r="F6148" s="328"/>
      <c r="G6148" s="328"/>
      <c r="M6148" s="328"/>
    </row>
    <row r="6149" spans="5:13" s="243" customFormat="1">
      <c r="E6149" s="328"/>
      <c r="F6149" s="328"/>
      <c r="G6149" s="328"/>
      <c r="M6149" s="328"/>
    </row>
    <row r="6150" spans="5:13" s="243" customFormat="1">
      <c r="E6150" s="328"/>
      <c r="F6150" s="328"/>
      <c r="G6150" s="328"/>
      <c r="M6150" s="328"/>
    </row>
    <row r="6151" spans="5:13" s="243" customFormat="1">
      <c r="E6151" s="328"/>
      <c r="F6151" s="328"/>
      <c r="G6151" s="328"/>
      <c r="M6151" s="328"/>
    </row>
    <row r="6152" spans="5:13" s="243" customFormat="1">
      <c r="E6152" s="328"/>
      <c r="F6152" s="328"/>
      <c r="G6152" s="328"/>
      <c r="M6152" s="328"/>
    </row>
    <row r="6153" spans="5:13" s="243" customFormat="1">
      <c r="E6153" s="328"/>
      <c r="F6153" s="328"/>
      <c r="G6153" s="328"/>
      <c r="M6153" s="328"/>
    </row>
    <row r="6154" spans="5:13" s="243" customFormat="1">
      <c r="E6154" s="328"/>
      <c r="F6154" s="328"/>
      <c r="G6154" s="328"/>
      <c r="M6154" s="328"/>
    </row>
    <row r="6155" spans="5:13" s="243" customFormat="1">
      <c r="E6155" s="328"/>
      <c r="F6155" s="328"/>
      <c r="G6155" s="328"/>
      <c r="M6155" s="328"/>
    </row>
    <row r="6156" spans="5:13" s="243" customFormat="1">
      <c r="E6156" s="328"/>
      <c r="F6156" s="328"/>
      <c r="G6156" s="328"/>
      <c r="M6156" s="328"/>
    </row>
    <row r="6157" spans="5:13" s="243" customFormat="1">
      <c r="E6157" s="328"/>
      <c r="F6157" s="328"/>
      <c r="G6157" s="328"/>
      <c r="M6157" s="328"/>
    </row>
    <row r="6158" spans="5:13" s="243" customFormat="1">
      <c r="E6158" s="328"/>
      <c r="F6158" s="328"/>
      <c r="G6158" s="328"/>
      <c r="M6158" s="328"/>
    </row>
    <row r="6159" spans="5:13" s="243" customFormat="1">
      <c r="E6159" s="328"/>
      <c r="F6159" s="328"/>
      <c r="G6159" s="328"/>
      <c r="M6159" s="328"/>
    </row>
    <row r="6160" spans="5:13" s="243" customFormat="1">
      <c r="E6160" s="328"/>
      <c r="F6160" s="328"/>
      <c r="G6160" s="328"/>
      <c r="M6160" s="328"/>
    </row>
    <row r="6161" spans="5:13" s="243" customFormat="1">
      <c r="E6161" s="328"/>
      <c r="F6161" s="328"/>
      <c r="G6161" s="328"/>
      <c r="M6161" s="328"/>
    </row>
    <row r="6162" spans="5:13" s="243" customFormat="1">
      <c r="E6162" s="328"/>
      <c r="F6162" s="328"/>
      <c r="G6162" s="328"/>
      <c r="M6162" s="328"/>
    </row>
    <row r="6163" spans="5:13" s="243" customFormat="1">
      <c r="E6163" s="328"/>
      <c r="F6163" s="328"/>
      <c r="G6163" s="328"/>
      <c r="M6163" s="328"/>
    </row>
    <row r="6164" spans="5:13" s="243" customFormat="1">
      <c r="E6164" s="328"/>
      <c r="F6164" s="328"/>
      <c r="G6164" s="328"/>
      <c r="M6164" s="328"/>
    </row>
    <row r="6165" spans="5:13" s="243" customFormat="1">
      <c r="E6165" s="328"/>
      <c r="F6165" s="328"/>
      <c r="G6165" s="328"/>
      <c r="M6165" s="328"/>
    </row>
    <row r="6166" spans="5:13" s="243" customFormat="1">
      <c r="E6166" s="328"/>
      <c r="F6166" s="328"/>
      <c r="G6166" s="328"/>
      <c r="M6166" s="328"/>
    </row>
    <row r="6167" spans="5:13" s="243" customFormat="1">
      <c r="E6167" s="328"/>
      <c r="F6167" s="328"/>
      <c r="G6167" s="328"/>
      <c r="M6167" s="328"/>
    </row>
    <row r="6168" spans="5:13" s="243" customFormat="1">
      <c r="E6168" s="328"/>
      <c r="F6168" s="328"/>
      <c r="G6168" s="328"/>
      <c r="M6168" s="328"/>
    </row>
    <row r="6169" spans="5:13" s="243" customFormat="1">
      <c r="E6169" s="328"/>
      <c r="F6169" s="328"/>
      <c r="G6169" s="328"/>
      <c r="M6169" s="328"/>
    </row>
    <row r="6170" spans="5:13" s="243" customFormat="1">
      <c r="E6170" s="328"/>
      <c r="F6170" s="328"/>
      <c r="G6170" s="328"/>
      <c r="M6170" s="328"/>
    </row>
    <row r="6171" spans="5:13" s="243" customFormat="1">
      <c r="E6171" s="328"/>
      <c r="F6171" s="328"/>
      <c r="G6171" s="328"/>
      <c r="M6171" s="328"/>
    </row>
    <row r="6172" spans="5:13" s="243" customFormat="1">
      <c r="E6172" s="328"/>
      <c r="F6172" s="328"/>
      <c r="G6172" s="328"/>
      <c r="M6172" s="328"/>
    </row>
    <row r="6173" spans="5:13" s="243" customFormat="1">
      <c r="E6173" s="328"/>
      <c r="F6173" s="328"/>
      <c r="G6173" s="328"/>
      <c r="M6173" s="328"/>
    </row>
    <row r="6174" spans="5:13" s="243" customFormat="1">
      <c r="E6174" s="328"/>
      <c r="F6174" s="328"/>
      <c r="G6174" s="328"/>
      <c r="M6174" s="328"/>
    </row>
    <row r="6175" spans="5:13" s="243" customFormat="1">
      <c r="E6175" s="328"/>
      <c r="F6175" s="328"/>
      <c r="G6175" s="328"/>
      <c r="M6175" s="328"/>
    </row>
    <row r="6176" spans="5:13" s="243" customFormat="1">
      <c r="E6176" s="328"/>
      <c r="F6176" s="328"/>
      <c r="G6176" s="328"/>
      <c r="M6176" s="328"/>
    </row>
    <row r="6177" spans="5:13" s="243" customFormat="1">
      <c r="E6177" s="328"/>
      <c r="F6177" s="328"/>
      <c r="G6177" s="328"/>
      <c r="M6177" s="328"/>
    </row>
    <row r="6178" spans="5:13" s="243" customFormat="1">
      <c r="E6178" s="328"/>
      <c r="F6178" s="328"/>
      <c r="G6178" s="328"/>
      <c r="M6178" s="328"/>
    </row>
    <row r="6179" spans="5:13" s="243" customFormat="1">
      <c r="E6179" s="328"/>
      <c r="F6179" s="328"/>
      <c r="G6179" s="328"/>
      <c r="M6179" s="328"/>
    </row>
    <row r="6180" spans="5:13" s="243" customFormat="1">
      <c r="E6180" s="328"/>
      <c r="F6180" s="328"/>
      <c r="G6180" s="328"/>
      <c r="M6180" s="328"/>
    </row>
    <row r="6181" spans="5:13" s="243" customFormat="1">
      <c r="E6181" s="328"/>
      <c r="F6181" s="328"/>
      <c r="G6181" s="328"/>
      <c r="M6181" s="328"/>
    </row>
    <row r="6182" spans="5:13" s="243" customFormat="1">
      <c r="E6182" s="328"/>
      <c r="F6182" s="328"/>
      <c r="G6182" s="328"/>
      <c r="M6182" s="328"/>
    </row>
    <row r="6183" spans="5:13" s="243" customFormat="1">
      <c r="E6183" s="328"/>
      <c r="F6183" s="328"/>
      <c r="G6183" s="328"/>
      <c r="M6183" s="328"/>
    </row>
    <row r="6184" spans="5:13" s="243" customFormat="1">
      <c r="E6184" s="328"/>
      <c r="F6184" s="328"/>
      <c r="G6184" s="328"/>
      <c r="M6184" s="328"/>
    </row>
    <row r="6185" spans="5:13" s="243" customFormat="1">
      <c r="E6185" s="328"/>
      <c r="F6185" s="328"/>
      <c r="G6185" s="328"/>
      <c r="M6185" s="328"/>
    </row>
    <row r="6186" spans="5:13" s="243" customFormat="1">
      <c r="E6186" s="328"/>
      <c r="F6186" s="328"/>
      <c r="G6186" s="328"/>
      <c r="M6186" s="328"/>
    </row>
    <row r="6187" spans="5:13" s="243" customFormat="1">
      <c r="E6187" s="328"/>
      <c r="F6187" s="328"/>
      <c r="G6187" s="328"/>
      <c r="M6187" s="328"/>
    </row>
    <row r="6188" spans="5:13" s="243" customFormat="1">
      <c r="E6188" s="328"/>
      <c r="F6188" s="328"/>
      <c r="G6188" s="328"/>
      <c r="M6188" s="328"/>
    </row>
    <row r="6189" spans="5:13" s="243" customFormat="1">
      <c r="E6189" s="328"/>
      <c r="F6189" s="328"/>
      <c r="G6189" s="328"/>
      <c r="M6189" s="328"/>
    </row>
    <row r="6190" spans="5:13" s="243" customFormat="1">
      <c r="E6190" s="328"/>
      <c r="F6190" s="328"/>
      <c r="G6190" s="328"/>
      <c r="M6190" s="328"/>
    </row>
    <row r="6191" spans="5:13" s="243" customFormat="1">
      <c r="E6191" s="328"/>
      <c r="F6191" s="328"/>
      <c r="G6191" s="328"/>
      <c r="M6191" s="328"/>
    </row>
    <row r="6192" spans="5:13" s="243" customFormat="1">
      <c r="E6192" s="328"/>
      <c r="F6192" s="328"/>
      <c r="G6192" s="328"/>
      <c r="M6192" s="328"/>
    </row>
    <row r="6193" spans="5:13" s="243" customFormat="1">
      <c r="E6193" s="328"/>
      <c r="F6193" s="328"/>
      <c r="G6193" s="328"/>
      <c r="M6193" s="328"/>
    </row>
    <row r="6194" spans="5:13" s="243" customFormat="1">
      <c r="E6194" s="328"/>
      <c r="F6194" s="328"/>
      <c r="G6194" s="328"/>
      <c r="M6194" s="328"/>
    </row>
    <row r="6195" spans="5:13" s="243" customFormat="1">
      <c r="E6195" s="328"/>
      <c r="F6195" s="328"/>
      <c r="G6195" s="328"/>
      <c r="M6195" s="328"/>
    </row>
    <row r="6196" spans="5:13" s="243" customFormat="1">
      <c r="E6196" s="328"/>
      <c r="F6196" s="328"/>
      <c r="G6196" s="328"/>
      <c r="M6196" s="328"/>
    </row>
    <row r="6197" spans="5:13" s="243" customFormat="1">
      <c r="E6197" s="328"/>
      <c r="F6197" s="328"/>
      <c r="G6197" s="328"/>
      <c r="M6197" s="328"/>
    </row>
    <row r="6198" spans="5:13" s="243" customFormat="1">
      <c r="E6198" s="328"/>
      <c r="F6198" s="328"/>
      <c r="G6198" s="328"/>
      <c r="M6198" s="328"/>
    </row>
    <row r="6199" spans="5:13" s="243" customFormat="1">
      <c r="E6199" s="328"/>
      <c r="F6199" s="328"/>
      <c r="G6199" s="328"/>
      <c r="M6199" s="328"/>
    </row>
    <row r="6200" spans="5:13" s="243" customFormat="1">
      <c r="E6200" s="328"/>
      <c r="F6200" s="328"/>
      <c r="G6200" s="328"/>
      <c r="M6200" s="328"/>
    </row>
    <row r="6201" spans="5:13" s="243" customFormat="1">
      <c r="E6201" s="328"/>
      <c r="F6201" s="328"/>
      <c r="G6201" s="328"/>
      <c r="M6201" s="328"/>
    </row>
    <row r="6202" spans="5:13" s="243" customFormat="1">
      <c r="E6202" s="328"/>
      <c r="F6202" s="328"/>
      <c r="G6202" s="328"/>
      <c r="M6202" s="328"/>
    </row>
    <row r="6203" spans="5:13" s="243" customFormat="1">
      <c r="E6203" s="328"/>
      <c r="F6203" s="328"/>
      <c r="G6203" s="328"/>
      <c r="M6203" s="328"/>
    </row>
    <row r="6204" spans="5:13" s="243" customFormat="1">
      <c r="E6204" s="328"/>
      <c r="F6204" s="328"/>
      <c r="G6204" s="328"/>
      <c r="M6204" s="328"/>
    </row>
    <row r="6205" spans="5:13" s="243" customFormat="1">
      <c r="E6205" s="328"/>
      <c r="F6205" s="328"/>
      <c r="G6205" s="328"/>
      <c r="M6205" s="328"/>
    </row>
    <row r="6206" spans="5:13" s="243" customFormat="1">
      <c r="E6206" s="328"/>
      <c r="F6206" s="328"/>
      <c r="G6206" s="328"/>
      <c r="M6206" s="328"/>
    </row>
    <row r="6207" spans="5:13" s="243" customFormat="1">
      <c r="E6207" s="328"/>
      <c r="F6207" s="328"/>
      <c r="G6207" s="328"/>
      <c r="M6207" s="328"/>
    </row>
    <row r="6208" spans="5:13" s="243" customFormat="1">
      <c r="E6208" s="328"/>
      <c r="F6208" s="328"/>
      <c r="G6208" s="328"/>
      <c r="M6208" s="328"/>
    </row>
    <row r="6209" spans="5:13" s="243" customFormat="1">
      <c r="E6209" s="328"/>
      <c r="F6209" s="328"/>
      <c r="G6209" s="328"/>
      <c r="M6209" s="328"/>
    </row>
    <row r="6210" spans="5:13" s="243" customFormat="1">
      <c r="E6210" s="328"/>
      <c r="F6210" s="328"/>
      <c r="G6210" s="328"/>
      <c r="M6210" s="328"/>
    </row>
    <row r="6211" spans="5:13" s="243" customFormat="1">
      <c r="E6211" s="328"/>
      <c r="F6211" s="328"/>
      <c r="G6211" s="328"/>
      <c r="M6211" s="328"/>
    </row>
    <row r="6212" spans="5:13" s="243" customFormat="1">
      <c r="E6212" s="328"/>
      <c r="F6212" s="328"/>
      <c r="G6212" s="328"/>
      <c r="M6212" s="328"/>
    </row>
    <row r="6213" spans="5:13" s="243" customFormat="1">
      <c r="E6213" s="328"/>
      <c r="F6213" s="328"/>
      <c r="G6213" s="328"/>
      <c r="M6213" s="328"/>
    </row>
    <row r="6214" spans="5:13" s="243" customFormat="1">
      <c r="E6214" s="328"/>
      <c r="F6214" s="328"/>
      <c r="G6214" s="328"/>
      <c r="M6214" s="328"/>
    </row>
    <row r="6215" spans="5:13" s="243" customFormat="1">
      <c r="E6215" s="328"/>
      <c r="F6215" s="328"/>
      <c r="G6215" s="328"/>
      <c r="M6215" s="328"/>
    </row>
    <row r="6216" spans="5:13" s="243" customFormat="1">
      <c r="E6216" s="328"/>
      <c r="F6216" s="328"/>
      <c r="G6216" s="328"/>
      <c r="M6216" s="328"/>
    </row>
    <row r="6217" spans="5:13" s="243" customFormat="1">
      <c r="E6217" s="328"/>
      <c r="F6217" s="328"/>
      <c r="G6217" s="328"/>
      <c r="M6217" s="328"/>
    </row>
    <row r="6218" spans="5:13" s="243" customFormat="1">
      <c r="E6218" s="328"/>
      <c r="F6218" s="328"/>
      <c r="G6218" s="328"/>
      <c r="M6218" s="328"/>
    </row>
    <row r="6219" spans="5:13" s="243" customFormat="1">
      <c r="E6219" s="328"/>
      <c r="F6219" s="328"/>
      <c r="G6219" s="328"/>
      <c r="M6219" s="328"/>
    </row>
    <row r="6220" spans="5:13" s="243" customFormat="1">
      <c r="E6220" s="328"/>
      <c r="F6220" s="328"/>
      <c r="G6220" s="328"/>
      <c r="M6220" s="328"/>
    </row>
    <row r="6221" spans="5:13" s="243" customFormat="1">
      <c r="E6221" s="328"/>
      <c r="F6221" s="328"/>
      <c r="G6221" s="328"/>
      <c r="M6221" s="328"/>
    </row>
    <row r="6222" spans="5:13" s="243" customFormat="1">
      <c r="E6222" s="328"/>
      <c r="F6222" s="328"/>
      <c r="G6222" s="328"/>
      <c r="M6222" s="328"/>
    </row>
    <row r="6223" spans="5:13" s="243" customFormat="1">
      <c r="E6223" s="328"/>
      <c r="F6223" s="328"/>
      <c r="G6223" s="328"/>
      <c r="M6223" s="328"/>
    </row>
    <row r="6224" spans="5:13" s="243" customFormat="1">
      <c r="E6224" s="328"/>
      <c r="F6224" s="328"/>
      <c r="G6224" s="328"/>
      <c r="M6224" s="328"/>
    </row>
    <row r="6225" spans="5:13" s="243" customFormat="1">
      <c r="E6225" s="328"/>
      <c r="F6225" s="328"/>
      <c r="G6225" s="328"/>
      <c r="M6225" s="328"/>
    </row>
    <row r="6226" spans="5:13" s="243" customFormat="1">
      <c r="E6226" s="328"/>
      <c r="F6226" s="328"/>
      <c r="G6226" s="328"/>
      <c r="M6226" s="328"/>
    </row>
    <row r="6227" spans="5:13" s="243" customFormat="1">
      <c r="E6227" s="328"/>
      <c r="F6227" s="328"/>
      <c r="G6227" s="328"/>
      <c r="M6227" s="328"/>
    </row>
    <row r="6228" spans="5:13" s="243" customFormat="1">
      <c r="E6228" s="328"/>
      <c r="F6228" s="328"/>
      <c r="G6228" s="328"/>
      <c r="M6228" s="328"/>
    </row>
    <row r="6229" spans="5:13" s="243" customFormat="1">
      <c r="E6229" s="328"/>
      <c r="F6229" s="328"/>
      <c r="G6229" s="328"/>
      <c r="M6229" s="328"/>
    </row>
    <row r="6230" spans="5:13" s="243" customFormat="1">
      <c r="E6230" s="328"/>
      <c r="F6230" s="328"/>
      <c r="G6230" s="328"/>
      <c r="M6230" s="328"/>
    </row>
    <row r="6231" spans="5:13" s="243" customFormat="1">
      <c r="E6231" s="328"/>
      <c r="F6231" s="328"/>
      <c r="G6231" s="328"/>
      <c r="M6231" s="328"/>
    </row>
    <row r="6232" spans="5:13" s="243" customFormat="1">
      <c r="E6232" s="328"/>
      <c r="F6232" s="328"/>
      <c r="G6232" s="328"/>
      <c r="M6232" s="328"/>
    </row>
    <row r="6233" spans="5:13" s="243" customFormat="1">
      <c r="E6233" s="328"/>
      <c r="F6233" s="328"/>
      <c r="G6233" s="328"/>
      <c r="M6233" s="328"/>
    </row>
    <row r="6234" spans="5:13" s="243" customFormat="1">
      <c r="E6234" s="328"/>
      <c r="F6234" s="328"/>
      <c r="G6234" s="328"/>
      <c r="M6234" s="328"/>
    </row>
    <row r="6235" spans="5:13" s="243" customFormat="1">
      <c r="E6235" s="328"/>
      <c r="F6235" s="328"/>
      <c r="G6235" s="328"/>
      <c r="M6235" s="328"/>
    </row>
    <row r="6236" spans="5:13" s="243" customFormat="1">
      <c r="E6236" s="328"/>
      <c r="F6236" s="328"/>
      <c r="G6236" s="328"/>
      <c r="M6236" s="328"/>
    </row>
    <row r="6237" spans="5:13" s="243" customFormat="1">
      <c r="E6237" s="328"/>
      <c r="F6237" s="328"/>
      <c r="G6237" s="328"/>
      <c r="M6237" s="328"/>
    </row>
    <row r="6238" spans="5:13" s="243" customFormat="1">
      <c r="E6238" s="328"/>
      <c r="F6238" s="328"/>
      <c r="G6238" s="328"/>
      <c r="M6238" s="328"/>
    </row>
    <row r="6239" spans="5:13" s="243" customFormat="1">
      <c r="E6239" s="328"/>
      <c r="F6239" s="328"/>
      <c r="G6239" s="328"/>
      <c r="M6239" s="328"/>
    </row>
    <row r="6240" spans="5:13" s="243" customFormat="1">
      <c r="E6240" s="328"/>
      <c r="F6240" s="328"/>
      <c r="G6240" s="328"/>
      <c r="M6240" s="328"/>
    </row>
    <row r="6241" spans="5:13" s="243" customFormat="1">
      <c r="E6241" s="328"/>
      <c r="F6241" s="328"/>
      <c r="G6241" s="328"/>
      <c r="M6241" s="328"/>
    </row>
    <row r="6242" spans="5:13" s="243" customFormat="1">
      <c r="E6242" s="328"/>
      <c r="F6242" s="328"/>
      <c r="G6242" s="328"/>
      <c r="M6242" s="328"/>
    </row>
    <row r="6243" spans="5:13" s="243" customFormat="1">
      <c r="E6243" s="328"/>
      <c r="F6243" s="328"/>
      <c r="G6243" s="328"/>
      <c r="M6243" s="328"/>
    </row>
    <row r="6244" spans="5:13" s="243" customFormat="1">
      <c r="E6244" s="328"/>
      <c r="F6244" s="328"/>
      <c r="G6244" s="328"/>
      <c r="M6244" s="328"/>
    </row>
    <row r="6245" spans="5:13" s="243" customFormat="1">
      <c r="E6245" s="328"/>
      <c r="F6245" s="328"/>
      <c r="G6245" s="328"/>
      <c r="M6245" s="328"/>
    </row>
    <row r="6246" spans="5:13" s="243" customFormat="1">
      <c r="E6246" s="328"/>
      <c r="F6246" s="328"/>
      <c r="G6246" s="328"/>
      <c r="M6246" s="328"/>
    </row>
    <row r="6247" spans="5:13" s="243" customFormat="1">
      <c r="E6247" s="328"/>
      <c r="F6247" s="328"/>
      <c r="G6247" s="328"/>
      <c r="M6247" s="328"/>
    </row>
    <row r="6248" spans="5:13" s="243" customFormat="1">
      <c r="E6248" s="328"/>
      <c r="F6248" s="328"/>
      <c r="G6248" s="328"/>
      <c r="M6248" s="328"/>
    </row>
    <row r="6249" spans="5:13" s="243" customFormat="1">
      <c r="E6249" s="328"/>
      <c r="F6249" s="328"/>
      <c r="G6249" s="328"/>
      <c r="M6249" s="328"/>
    </row>
    <row r="6250" spans="5:13" s="243" customFormat="1">
      <c r="E6250" s="328"/>
      <c r="F6250" s="328"/>
      <c r="G6250" s="328"/>
      <c r="M6250" s="328"/>
    </row>
    <row r="6251" spans="5:13" s="243" customFormat="1">
      <c r="E6251" s="328"/>
      <c r="F6251" s="328"/>
      <c r="G6251" s="328"/>
      <c r="M6251" s="328"/>
    </row>
    <row r="6252" spans="5:13" s="243" customFormat="1">
      <c r="E6252" s="328"/>
      <c r="F6252" s="328"/>
      <c r="G6252" s="328"/>
      <c r="M6252" s="328"/>
    </row>
    <row r="6253" spans="5:13" s="243" customFormat="1">
      <c r="E6253" s="328"/>
      <c r="F6253" s="328"/>
      <c r="G6253" s="328"/>
      <c r="M6253" s="328"/>
    </row>
    <row r="6254" spans="5:13" s="243" customFormat="1">
      <c r="E6254" s="328"/>
      <c r="F6254" s="328"/>
      <c r="G6254" s="328"/>
      <c r="M6254" s="328"/>
    </row>
    <row r="6255" spans="5:13" s="243" customFormat="1">
      <c r="E6255" s="328"/>
      <c r="F6255" s="328"/>
      <c r="G6255" s="328"/>
      <c r="M6255" s="328"/>
    </row>
    <row r="6256" spans="5:13" s="243" customFormat="1">
      <c r="E6256" s="328"/>
      <c r="F6256" s="328"/>
      <c r="G6256" s="328"/>
      <c r="M6256" s="328"/>
    </row>
    <row r="6257" spans="5:13" s="243" customFormat="1">
      <c r="E6257" s="328"/>
      <c r="F6257" s="328"/>
      <c r="G6257" s="328"/>
      <c r="M6257" s="328"/>
    </row>
    <row r="6258" spans="5:13" s="243" customFormat="1">
      <c r="E6258" s="328"/>
      <c r="F6258" s="328"/>
      <c r="G6258" s="328"/>
      <c r="M6258" s="328"/>
    </row>
    <row r="6259" spans="5:13" s="243" customFormat="1">
      <c r="E6259" s="328"/>
      <c r="F6259" s="328"/>
      <c r="G6259" s="328"/>
      <c r="M6259" s="328"/>
    </row>
    <row r="6260" spans="5:13" s="243" customFormat="1">
      <c r="E6260" s="328"/>
      <c r="F6260" s="328"/>
      <c r="G6260" s="328"/>
      <c r="M6260" s="328"/>
    </row>
    <row r="6261" spans="5:13" s="243" customFormat="1">
      <c r="E6261" s="328"/>
      <c r="F6261" s="328"/>
      <c r="G6261" s="328"/>
      <c r="M6261" s="328"/>
    </row>
    <row r="6262" spans="5:13" s="243" customFormat="1">
      <c r="E6262" s="328"/>
      <c r="F6262" s="328"/>
      <c r="G6262" s="328"/>
      <c r="M6262" s="328"/>
    </row>
    <row r="6263" spans="5:13" s="243" customFormat="1">
      <c r="E6263" s="328"/>
      <c r="F6263" s="328"/>
      <c r="G6263" s="328"/>
      <c r="M6263" s="328"/>
    </row>
    <row r="6264" spans="5:13" s="243" customFormat="1">
      <c r="E6264" s="328"/>
      <c r="F6264" s="328"/>
      <c r="G6264" s="328"/>
      <c r="M6264" s="328"/>
    </row>
    <row r="6265" spans="5:13" s="243" customFormat="1">
      <c r="E6265" s="328"/>
      <c r="F6265" s="328"/>
      <c r="G6265" s="328"/>
      <c r="M6265" s="328"/>
    </row>
    <row r="6266" spans="5:13" s="243" customFormat="1">
      <c r="E6266" s="328"/>
      <c r="F6266" s="328"/>
      <c r="G6266" s="328"/>
      <c r="M6266" s="328"/>
    </row>
    <row r="6267" spans="5:13" s="243" customFormat="1">
      <c r="E6267" s="328"/>
      <c r="F6267" s="328"/>
      <c r="G6267" s="328"/>
      <c r="M6267" s="328"/>
    </row>
    <row r="6268" spans="5:13" s="243" customFormat="1">
      <c r="E6268" s="328"/>
      <c r="F6268" s="328"/>
      <c r="G6268" s="328"/>
      <c r="M6268" s="328"/>
    </row>
    <row r="6269" spans="5:13" s="243" customFormat="1">
      <c r="E6269" s="328"/>
      <c r="F6269" s="328"/>
      <c r="G6269" s="328"/>
      <c r="M6269" s="328"/>
    </row>
    <row r="6270" spans="5:13" s="243" customFormat="1">
      <c r="E6270" s="328"/>
      <c r="F6270" s="328"/>
      <c r="G6270" s="328"/>
      <c r="M6270" s="328"/>
    </row>
    <row r="6271" spans="5:13" s="243" customFormat="1">
      <c r="E6271" s="328"/>
      <c r="F6271" s="328"/>
      <c r="G6271" s="328"/>
      <c r="M6271" s="328"/>
    </row>
    <row r="6272" spans="5:13" s="243" customFormat="1">
      <c r="E6272" s="328"/>
      <c r="F6272" s="328"/>
      <c r="G6272" s="328"/>
      <c r="M6272" s="328"/>
    </row>
    <row r="6273" spans="5:13" s="243" customFormat="1">
      <c r="E6273" s="328"/>
      <c r="F6273" s="328"/>
      <c r="G6273" s="328"/>
      <c r="M6273" s="328"/>
    </row>
    <row r="6274" spans="5:13" s="243" customFormat="1">
      <c r="E6274" s="328"/>
      <c r="F6274" s="328"/>
      <c r="G6274" s="328"/>
      <c r="M6274" s="328"/>
    </row>
    <row r="6275" spans="5:13" s="243" customFormat="1">
      <c r="E6275" s="328"/>
      <c r="F6275" s="328"/>
      <c r="G6275" s="328"/>
      <c r="M6275" s="328"/>
    </row>
    <row r="6276" spans="5:13" s="243" customFormat="1">
      <c r="E6276" s="328"/>
      <c r="F6276" s="328"/>
      <c r="G6276" s="328"/>
      <c r="M6276" s="328"/>
    </row>
    <row r="6277" spans="5:13" s="243" customFormat="1">
      <c r="E6277" s="328"/>
      <c r="F6277" s="328"/>
      <c r="G6277" s="328"/>
      <c r="M6277" s="328"/>
    </row>
    <row r="6278" spans="5:13" s="243" customFormat="1">
      <c r="E6278" s="328"/>
      <c r="F6278" s="328"/>
      <c r="G6278" s="328"/>
      <c r="M6278" s="328"/>
    </row>
    <row r="6279" spans="5:13" s="243" customFormat="1">
      <c r="E6279" s="328"/>
      <c r="F6279" s="328"/>
      <c r="G6279" s="328"/>
      <c r="M6279" s="328"/>
    </row>
    <row r="6280" spans="5:13" s="243" customFormat="1">
      <c r="E6280" s="328"/>
      <c r="F6280" s="328"/>
      <c r="G6280" s="328"/>
      <c r="M6280" s="328"/>
    </row>
    <row r="6281" spans="5:13" s="243" customFormat="1">
      <c r="E6281" s="328"/>
      <c r="F6281" s="328"/>
      <c r="G6281" s="328"/>
      <c r="M6281" s="328"/>
    </row>
    <row r="6282" spans="5:13" s="243" customFormat="1">
      <c r="E6282" s="328"/>
      <c r="F6282" s="328"/>
      <c r="G6282" s="328"/>
      <c r="M6282" s="328"/>
    </row>
    <row r="6283" spans="5:13" s="243" customFormat="1">
      <c r="E6283" s="328"/>
      <c r="F6283" s="328"/>
      <c r="G6283" s="328"/>
      <c r="M6283" s="328"/>
    </row>
    <row r="6284" spans="5:13" s="243" customFormat="1">
      <c r="E6284" s="328"/>
      <c r="F6284" s="328"/>
      <c r="G6284" s="328"/>
      <c r="M6284" s="328"/>
    </row>
    <row r="6285" spans="5:13" s="243" customFormat="1">
      <c r="E6285" s="328"/>
      <c r="F6285" s="328"/>
      <c r="G6285" s="328"/>
      <c r="M6285" s="328"/>
    </row>
    <row r="6286" spans="5:13" s="243" customFormat="1">
      <c r="E6286" s="328"/>
      <c r="F6286" s="328"/>
      <c r="G6286" s="328"/>
      <c r="M6286" s="328"/>
    </row>
    <row r="6287" spans="5:13" s="243" customFormat="1">
      <c r="E6287" s="328"/>
      <c r="F6287" s="328"/>
      <c r="G6287" s="328"/>
      <c r="M6287" s="328"/>
    </row>
    <row r="6288" spans="5:13" s="243" customFormat="1">
      <c r="E6288" s="328"/>
      <c r="F6288" s="328"/>
      <c r="G6288" s="328"/>
      <c r="M6288" s="328"/>
    </row>
    <row r="6289" spans="5:13" s="243" customFormat="1">
      <c r="E6289" s="328"/>
      <c r="F6289" s="328"/>
      <c r="G6289" s="328"/>
      <c r="M6289" s="328"/>
    </row>
    <row r="6290" spans="5:13" s="243" customFormat="1">
      <c r="E6290" s="328"/>
      <c r="F6290" s="328"/>
      <c r="G6290" s="328"/>
      <c r="M6290" s="328"/>
    </row>
    <row r="6291" spans="5:13" s="243" customFormat="1">
      <c r="E6291" s="328"/>
      <c r="F6291" s="328"/>
      <c r="G6291" s="328"/>
      <c r="M6291" s="328"/>
    </row>
    <row r="6292" spans="5:13" s="243" customFormat="1">
      <c r="E6292" s="328"/>
      <c r="F6292" s="328"/>
      <c r="G6292" s="328"/>
      <c r="M6292" s="328"/>
    </row>
    <row r="6293" spans="5:13" s="243" customFormat="1">
      <c r="E6293" s="328"/>
      <c r="F6293" s="328"/>
      <c r="G6293" s="328"/>
      <c r="M6293" s="328"/>
    </row>
    <row r="6294" spans="5:13" s="243" customFormat="1">
      <c r="E6294" s="328"/>
      <c r="F6294" s="328"/>
      <c r="G6294" s="328"/>
      <c r="M6294" s="328"/>
    </row>
    <row r="6295" spans="5:13" s="243" customFormat="1">
      <c r="E6295" s="328"/>
      <c r="F6295" s="328"/>
      <c r="G6295" s="328"/>
      <c r="M6295" s="328"/>
    </row>
    <row r="6296" spans="5:13" s="243" customFormat="1">
      <c r="E6296" s="328"/>
      <c r="F6296" s="328"/>
      <c r="G6296" s="328"/>
      <c r="M6296" s="328"/>
    </row>
    <row r="6297" spans="5:13" s="243" customFormat="1">
      <c r="E6297" s="328"/>
      <c r="F6297" s="328"/>
      <c r="G6297" s="328"/>
      <c r="M6297" s="328"/>
    </row>
    <row r="6298" spans="5:13" s="243" customFormat="1">
      <c r="E6298" s="328"/>
      <c r="F6298" s="328"/>
      <c r="G6298" s="328"/>
      <c r="M6298" s="328"/>
    </row>
    <row r="6299" spans="5:13" s="243" customFormat="1">
      <c r="E6299" s="328"/>
      <c r="F6299" s="328"/>
      <c r="G6299" s="328"/>
      <c r="M6299" s="328"/>
    </row>
    <row r="6300" spans="5:13" s="243" customFormat="1">
      <c r="E6300" s="328"/>
      <c r="F6300" s="328"/>
      <c r="G6300" s="328"/>
      <c r="M6300" s="328"/>
    </row>
    <row r="6301" spans="5:13" s="243" customFormat="1">
      <c r="E6301" s="328"/>
      <c r="F6301" s="328"/>
      <c r="G6301" s="328"/>
      <c r="M6301" s="328"/>
    </row>
    <row r="6302" spans="5:13" s="243" customFormat="1">
      <c r="E6302" s="328"/>
      <c r="F6302" s="328"/>
      <c r="G6302" s="328"/>
      <c r="M6302" s="328"/>
    </row>
    <row r="6303" spans="5:13" s="243" customFormat="1">
      <c r="E6303" s="328"/>
      <c r="F6303" s="328"/>
      <c r="G6303" s="328"/>
      <c r="M6303" s="328"/>
    </row>
    <row r="6304" spans="5:13" s="243" customFormat="1">
      <c r="E6304" s="328"/>
      <c r="F6304" s="328"/>
      <c r="G6304" s="328"/>
      <c r="M6304" s="328"/>
    </row>
    <row r="6305" spans="5:13" s="243" customFormat="1">
      <c r="E6305" s="328"/>
      <c r="F6305" s="328"/>
      <c r="G6305" s="328"/>
      <c r="M6305" s="328"/>
    </row>
    <row r="6306" spans="5:13" s="243" customFormat="1">
      <c r="E6306" s="328"/>
      <c r="F6306" s="328"/>
      <c r="G6306" s="328"/>
      <c r="M6306" s="328"/>
    </row>
    <row r="6307" spans="5:13" s="243" customFormat="1">
      <c r="E6307" s="328"/>
      <c r="F6307" s="328"/>
      <c r="G6307" s="328"/>
      <c r="M6307" s="328"/>
    </row>
    <row r="6308" spans="5:13" s="243" customFormat="1">
      <c r="E6308" s="328"/>
      <c r="F6308" s="328"/>
      <c r="G6308" s="328"/>
      <c r="M6308" s="328"/>
    </row>
    <row r="6309" spans="5:13" s="243" customFormat="1">
      <c r="E6309" s="328"/>
      <c r="F6309" s="328"/>
      <c r="G6309" s="328"/>
      <c r="M6309" s="328"/>
    </row>
    <row r="6310" spans="5:13" s="243" customFormat="1">
      <c r="E6310" s="328"/>
      <c r="F6310" s="328"/>
      <c r="G6310" s="328"/>
      <c r="M6310" s="328"/>
    </row>
    <row r="6311" spans="5:13" s="243" customFormat="1">
      <c r="E6311" s="328"/>
      <c r="F6311" s="328"/>
      <c r="G6311" s="328"/>
      <c r="M6311" s="328"/>
    </row>
    <row r="6312" spans="5:13" s="243" customFormat="1">
      <c r="E6312" s="328"/>
      <c r="F6312" s="328"/>
      <c r="G6312" s="328"/>
      <c r="M6312" s="328"/>
    </row>
    <row r="6313" spans="5:13" s="243" customFormat="1">
      <c r="E6313" s="328"/>
      <c r="F6313" s="328"/>
      <c r="G6313" s="328"/>
      <c r="M6313" s="328"/>
    </row>
    <row r="6314" spans="5:13" s="243" customFormat="1">
      <c r="E6314" s="328"/>
      <c r="F6314" s="328"/>
      <c r="G6314" s="328"/>
      <c r="M6314" s="328"/>
    </row>
    <row r="6315" spans="5:13" s="243" customFormat="1">
      <c r="E6315" s="328"/>
      <c r="F6315" s="328"/>
      <c r="G6315" s="328"/>
      <c r="M6315" s="328"/>
    </row>
    <row r="6316" spans="5:13" s="243" customFormat="1">
      <c r="E6316" s="328"/>
      <c r="F6316" s="328"/>
      <c r="G6316" s="328"/>
      <c r="M6316" s="328"/>
    </row>
    <row r="6317" spans="5:13" s="243" customFormat="1">
      <c r="E6317" s="328"/>
      <c r="F6317" s="328"/>
      <c r="G6317" s="328"/>
      <c r="M6317" s="328"/>
    </row>
    <row r="6318" spans="5:13" s="243" customFormat="1">
      <c r="E6318" s="328"/>
      <c r="F6318" s="328"/>
      <c r="G6318" s="328"/>
      <c r="M6318" s="328"/>
    </row>
    <row r="6319" spans="5:13" s="243" customFormat="1">
      <c r="E6319" s="328"/>
      <c r="F6319" s="328"/>
      <c r="G6319" s="328"/>
      <c r="M6319" s="328"/>
    </row>
    <row r="6320" spans="5:13" s="243" customFormat="1">
      <c r="E6320" s="328"/>
      <c r="F6320" s="328"/>
      <c r="G6320" s="328"/>
      <c r="M6320" s="328"/>
    </row>
    <row r="6321" spans="5:13" s="243" customFormat="1">
      <c r="E6321" s="328"/>
      <c r="F6321" s="328"/>
      <c r="G6321" s="328"/>
      <c r="M6321" s="328"/>
    </row>
    <row r="6322" spans="5:13" s="243" customFormat="1">
      <c r="E6322" s="328"/>
      <c r="F6322" s="328"/>
      <c r="G6322" s="328"/>
      <c r="M6322" s="328"/>
    </row>
    <row r="6323" spans="5:13" s="243" customFormat="1">
      <c r="E6323" s="328"/>
      <c r="F6323" s="328"/>
      <c r="G6323" s="328"/>
      <c r="M6323" s="328"/>
    </row>
    <row r="6324" spans="5:13" s="243" customFormat="1">
      <c r="E6324" s="328"/>
      <c r="F6324" s="328"/>
      <c r="G6324" s="328"/>
      <c r="M6324" s="328"/>
    </row>
    <row r="6325" spans="5:13" s="243" customFormat="1">
      <c r="E6325" s="328"/>
      <c r="F6325" s="328"/>
      <c r="G6325" s="328"/>
      <c r="M6325" s="328"/>
    </row>
    <row r="6326" spans="5:13" s="243" customFormat="1">
      <c r="E6326" s="328"/>
      <c r="F6326" s="328"/>
      <c r="G6326" s="328"/>
      <c r="M6326" s="328"/>
    </row>
    <row r="6327" spans="5:13" s="243" customFormat="1">
      <c r="E6327" s="328"/>
      <c r="F6327" s="328"/>
      <c r="G6327" s="328"/>
      <c r="M6327" s="328"/>
    </row>
    <row r="6328" spans="5:13" s="243" customFormat="1">
      <c r="E6328" s="328"/>
      <c r="F6328" s="328"/>
      <c r="G6328" s="328"/>
      <c r="M6328" s="328"/>
    </row>
    <row r="6329" spans="5:13" s="243" customFormat="1">
      <c r="E6329" s="328"/>
      <c r="F6329" s="328"/>
      <c r="G6329" s="328"/>
      <c r="M6329" s="328"/>
    </row>
    <row r="6330" spans="5:13" s="243" customFormat="1">
      <c r="E6330" s="328"/>
      <c r="F6330" s="328"/>
      <c r="G6330" s="328"/>
      <c r="M6330" s="328"/>
    </row>
    <row r="6331" spans="5:13" s="243" customFormat="1">
      <c r="E6331" s="328"/>
      <c r="F6331" s="328"/>
      <c r="G6331" s="328"/>
      <c r="M6331" s="328"/>
    </row>
    <row r="6332" spans="5:13" s="243" customFormat="1">
      <c r="E6332" s="328"/>
      <c r="F6332" s="328"/>
      <c r="G6332" s="328"/>
      <c r="M6332" s="328"/>
    </row>
    <row r="6333" spans="5:13" s="243" customFormat="1">
      <c r="E6333" s="328"/>
      <c r="F6333" s="328"/>
      <c r="G6333" s="328"/>
      <c r="M6333" s="328"/>
    </row>
    <row r="6334" spans="5:13" s="243" customFormat="1">
      <c r="E6334" s="328"/>
      <c r="F6334" s="328"/>
      <c r="G6334" s="328"/>
      <c r="M6334" s="328"/>
    </row>
    <row r="6335" spans="5:13" s="243" customFormat="1">
      <c r="E6335" s="328"/>
      <c r="F6335" s="328"/>
      <c r="G6335" s="328"/>
      <c r="M6335" s="328"/>
    </row>
    <row r="6336" spans="5:13" s="243" customFormat="1">
      <c r="E6336" s="328"/>
      <c r="F6336" s="328"/>
      <c r="G6336" s="328"/>
      <c r="M6336" s="328"/>
    </row>
    <row r="6337" spans="5:13" s="243" customFormat="1">
      <c r="E6337" s="328"/>
      <c r="F6337" s="328"/>
      <c r="G6337" s="328"/>
      <c r="M6337" s="328"/>
    </row>
    <row r="6338" spans="5:13" s="243" customFormat="1">
      <c r="E6338" s="328"/>
      <c r="F6338" s="328"/>
      <c r="G6338" s="328"/>
      <c r="M6338" s="328"/>
    </row>
    <row r="6339" spans="5:13" s="243" customFormat="1">
      <c r="E6339" s="328"/>
      <c r="F6339" s="328"/>
      <c r="G6339" s="328"/>
      <c r="M6339" s="328"/>
    </row>
    <row r="6340" spans="5:13" s="243" customFormat="1">
      <c r="E6340" s="328"/>
      <c r="F6340" s="328"/>
      <c r="G6340" s="328"/>
      <c r="M6340" s="328"/>
    </row>
    <row r="6341" spans="5:13" s="243" customFormat="1">
      <c r="E6341" s="328"/>
      <c r="F6341" s="328"/>
      <c r="G6341" s="328"/>
      <c r="M6341" s="328"/>
    </row>
    <row r="6342" spans="5:13" s="243" customFormat="1">
      <c r="E6342" s="328"/>
      <c r="F6342" s="328"/>
      <c r="G6342" s="328"/>
      <c r="M6342" s="328"/>
    </row>
    <row r="6343" spans="5:13" s="243" customFormat="1">
      <c r="E6343" s="328"/>
      <c r="F6343" s="328"/>
      <c r="G6343" s="328"/>
      <c r="M6343" s="328"/>
    </row>
    <row r="6344" spans="5:13" s="243" customFormat="1">
      <c r="E6344" s="328"/>
      <c r="F6344" s="328"/>
      <c r="G6344" s="328"/>
      <c r="M6344" s="328"/>
    </row>
    <row r="6345" spans="5:13" s="243" customFormat="1">
      <c r="E6345" s="328"/>
      <c r="F6345" s="328"/>
      <c r="G6345" s="328"/>
      <c r="M6345" s="328"/>
    </row>
    <row r="6346" spans="5:13" s="243" customFormat="1">
      <c r="E6346" s="328"/>
      <c r="F6346" s="328"/>
      <c r="G6346" s="328"/>
      <c r="M6346" s="328"/>
    </row>
    <row r="6347" spans="5:13" s="243" customFormat="1">
      <c r="E6347" s="328"/>
      <c r="F6347" s="328"/>
      <c r="G6347" s="328"/>
      <c r="M6347" s="328"/>
    </row>
    <row r="6348" spans="5:13" s="243" customFormat="1">
      <c r="E6348" s="328"/>
      <c r="F6348" s="328"/>
      <c r="G6348" s="328"/>
      <c r="M6348" s="328"/>
    </row>
    <row r="6349" spans="5:13" s="243" customFormat="1">
      <c r="E6349" s="328"/>
      <c r="F6349" s="328"/>
      <c r="G6349" s="328"/>
      <c r="M6349" s="328"/>
    </row>
    <row r="6350" spans="5:13" s="243" customFormat="1">
      <c r="E6350" s="328"/>
      <c r="F6350" s="328"/>
      <c r="G6350" s="328"/>
      <c r="M6350" s="328"/>
    </row>
    <row r="6351" spans="5:13" s="243" customFormat="1">
      <c r="E6351" s="328"/>
      <c r="F6351" s="328"/>
      <c r="G6351" s="328"/>
      <c r="M6351" s="328"/>
    </row>
    <row r="6352" spans="5:13" s="243" customFormat="1">
      <c r="E6352" s="328"/>
      <c r="F6352" s="328"/>
      <c r="G6352" s="328"/>
      <c r="M6352" s="328"/>
    </row>
    <row r="6353" spans="5:13" s="243" customFormat="1">
      <c r="E6353" s="328"/>
      <c r="F6353" s="328"/>
      <c r="G6353" s="328"/>
      <c r="M6353" s="328"/>
    </row>
    <row r="6354" spans="5:13" s="243" customFormat="1">
      <c r="E6354" s="328"/>
      <c r="F6354" s="328"/>
      <c r="G6354" s="328"/>
      <c r="M6354" s="328"/>
    </row>
    <row r="6355" spans="5:13" s="243" customFormat="1">
      <c r="E6355" s="328"/>
      <c r="F6355" s="328"/>
      <c r="G6355" s="328"/>
      <c r="M6355" s="328"/>
    </row>
    <row r="6356" spans="5:13" s="243" customFormat="1">
      <c r="E6356" s="328"/>
      <c r="F6356" s="328"/>
      <c r="G6356" s="328"/>
      <c r="M6356" s="328"/>
    </row>
    <row r="6357" spans="5:13" s="243" customFormat="1">
      <c r="E6357" s="328"/>
      <c r="F6357" s="328"/>
      <c r="G6357" s="328"/>
      <c r="M6357" s="328"/>
    </row>
    <row r="6358" spans="5:13" s="243" customFormat="1">
      <c r="E6358" s="328"/>
      <c r="F6358" s="328"/>
      <c r="G6358" s="328"/>
      <c r="M6358" s="328"/>
    </row>
    <row r="6359" spans="5:13" s="243" customFormat="1">
      <c r="E6359" s="328"/>
      <c r="F6359" s="328"/>
      <c r="G6359" s="328"/>
      <c r="M6359" s="328"/>
    </row>
    <row r="6360" spans="5:13" s="243" customFormat="1">
      <c r="E6360" s="328"/>
      <c r="F6360" s="328"/>
      <c r="G6360" s="328"/>
      <c r="M6360" s="328"/>
    </row>
    <row r="6361" spans="5:13" s="243" customFormat="1">
      <c r="E6361" s="328"/>
      <c r="F6361" s="328"/>
      <c r="G6361" s="328"/>
      <c r="M6361" s="328"/>
    </row>
    <row r="6362" spans="5:13" s="243" customFormat="1">
      <c r="E6362" s="328"/>
      <c r="F6362" s="328"/>
      <c r="G6362" s="328"/>
      <c r="M6362" s="328"/>
    </row>
    <row r="6363" spans="5:13" s="243" customFormat="1">
      <c r="E6363" s="328"/>
      <c r="F6363" s="328"/>
      <c r="G6363" s="328"/>
      <c r="M6363" s="328"/>
    </row>
    <row r="6364" spans="5:13" s="243" customFormat="1">
      <c r="E6364" s="328"/>
      <c r="F6364" s="328"/>
      <c r="G6364" s="328"/>
      <c r="M6364" s="328"/>
    </row>
    <row r="6365" spans="5:13" s="243" customFormat="1">
      <c r="E6365" s="328"/>
      <c r="F6365" s="328"/>
      <c r="G6365" s="328"/>
      <c r="M6365" s="328"/>
    </row>
    <row r="6366" spans="5:13" s="243" customFormat="1">
      <c r="E6366" s="328"/>
      <c r="F6366" s="328"/>
      <c r="G6366" s="328"/>
      <c r="M6366" s="328"/>
    </row>
    <row r="6367" spans="5:13" s="243" customFormat="1">
      <c r="E6367" s="328"/>
      <c r="F6367" s="328"/>
      <c r="G6367" s="328"/>
      <c r="M6367" s="328"/>
    </row>
    <row r="6368" spans="5:13" s="243" customFormat="1">
      <c r="E6368" s="328"/>
      <c r="F6368" s="328"/>
      <c r="G6368" s="328"/>
      <c r="M6368" s="328"/>
    </row>
    <row r="6369" spans="5:13" s="243" customFormat="1">
      <c r="E6369" s="328"/>
      <c r="F6369" s="328"/>
      <c r="G6369" s="328"/>
      <c r="M6369" s="328"/>
    </row>
    <row r="6370" spans="5:13" s="243" customFormat="1">
      <c r="E6370" s="328"/>
      <c r="F6370" s="328"/>
      <c r="G6370" s="328"/>
      <c r="M6370" s="328"/>
    </row>
    <row r="6371" spans="5:13" s="243" customFormat="1">
      <c r="E6371" s="328"/>
      <c r="F6371" s="328"/>
      <c r="G6371" s="328"/>
      <c r="M6371" s="328"/>
    </row>
    <row r="6372" spans="5:13" s="243" customFormat="1">
      <c r="E6372" s="328"/>
      <c r="F6372" s="328"/>
      <c r="G6372" s="328"/>
      <c r="M6372" s="328"/>
    </row>
    <row r="6373" spans="5:13" s="243" customFormat="1">
      <c r="E6373" s="328"/>
      <c r="F6373" s="328"/>
      <c r="G6373" s="328"/>
      <c r="M6373" s="328"/>
    </row>
    <row r="6374" spans="5:13" s="243" customFormat="1">
      <c r="E6374" s="328"/>
      <c r="F6374" s="328"/>
      <c r="G6374" s="328"/>
      <c r="M6374" s="328"/>
    </row>
    <row r="6375" spans="5:13" s="243" customFormat="1">
      <c r="E6375" s="328"/>
      <c r="F6375" s="328"/>
      <c r="G6375" s="328"/>
      <c r="M6375" s="328"/>
    </row>
    <row r="6376" spans="5:13" s="243" customFormat="1">
      <c r="E6376" s="328"/>
      <c r="F6376" s="328"/>
      <c r="G6376" s="328"/>
      <c r="M6376" s="328"/>
    </row>
    <row r="6377" spans="5:13" s="243" customFormat="1">
      <c r="E6377" s="328"/>
      <c r="F6377" s="328"/>
      <c r="G6377" s="328"/>
      <c r="M6377" s="328"/>
    </row>
    <row r="6378" spans="5:13" s="243" customFormat="1">
      <c r="E6378" s="328"/>
      <c r="F6378" s="328"/>
      <c r="G6378" s="328"/>
      <c r="M6378" s="328"/>
    </row>
    <row r="6379" spans="5:13" s="243" customFormat="1">
      <c r="E6379" s="328"/>
      <c r="F6379" s="328"/>
      <c r="G6379" s="328"/>
      <c r="M6379" s="328"/>
    </row>
    <row r="6380" spans="5:13" s="243" customFormat="1">
      <c r="E6380" s="328"/>
      <c r="F6380" s="328"/>
      <c r="G6380" s="328"/>
      <c r="M6380" s="328"/>
    </row>
    <row r="6381" spans="5:13" s="243" customFormat="1">
      <c r="E6381" s="328"/>
      <c r="F6381" s="328"/>
      <c r="G6381" s="328"/>
      <c r="M6381" s="328"/>
    </row>
    <row r="6382" spans="5:13" s="243" customFormat="1">
      <c r="E6382" s="328"/>
      <c r="F6382" s="328"/>
      <c r="G6382" s="328"/>
      <c r="M6382" s="328"/>
    </row>
    <row r="6383" spans="5:13" s="243" customFormat="1">
      <c r="E6383" s="328"/>
      <c r="F6383" s="328"/>
      <c r="G6383" s="328"/>
      <c r="M6383" s="328"/>
    </row>
    <row r="6384" spans="5:13" s="243" customFormat="1">
      <c r="E6384" s="328"/>
      <c r="F6384" s="328"/>
      <c r="G6384" s="328"/>
      <c r="M6384" s="328"/>
    </row>
    <row r="6385" spans="5:13" s="243" customFormat="1">
      <c r="E6385" s="328"/>
      <c r="F6385" s="328"/>
      <c r="G6385" s="328"/>
      <c r="M6385" s="328"/>
    </row>
    <row r="6386" spans="5:13" s="243" customFormat="1">
      <c r="E6386" s="328"/>
      <c r="F6386" s="328"/>
      <c r="G6386" s="328"/>
      <c r="M6386" s="328"/>
    </row>
    <row r="6387" spans="5:13" s="243" customFormat="1">
      <c r="E6387" s="328"/>
      <c r="F6387" s="328"/>
      <c r="G6387" s="328"/>
      <c r="M6387" s="328"/>
    </row>
    <row r="6388" spans="5:13" s="243" customFormat="1">
      <c r="E6388" s="328"/>
      <c r="F6388" s="328"/>
      <c r="G6388" s="328"/>
      <c r="M6388" s="328"/>
    </row>
    <row r="6389" spans="5:13" s="243" customFormat="1">
      <c r="E6389" s="328"/>
      <c r="F6389" s="328"/>
      <c r="G6389" s="328"/>
      <c r="M6389" s="328"/>
    </row>
    <row r="6390" spans="5:13" s="243" customFormat="1">
      <c r="E6390" s="328"/>
      <c r="F6390" s="328"/>
      <c r="G6390" s="328"/>
      <c r="M6390" s="328"/>
    </row>
    <row r="6391" spans="5:13" s="243" customFormat="1">
      <c r="E6391" s="328"/>
      <c r="F6391" s="328"/>
      <c r="G6391" s="328"/>
      <c r="M6391" s="328"/>
    </row>
    <row r="6392" spans="5:13" s="243" customFormat="1">
      <c r="E6392" s="328"/>
      <c r="F6392" s="328"/>
      <c r="G6392" s="328"/>
      <c r="M6392" s="328"/>
    </row>
    <row r="6393" spans="5:13" s="243" customFormat="1">
      <c r="E6393" s="328"/>
      <c r="F6393" s="328"/>
      <c r="G6393" s="328"/>
      <c r="M6393" s="328"/>
    </row>
    <row r="6394" spans="5:13" s="243" customFormat="1">
      <c r="E6394" s="328"/>
      <c r="F6394" s="328"/>
      <c r="G6394" s="328"/>
      <c r="M6394" s="328"/>
    </row>
    <row r="6395" spans="5:13" s="243" customFormat="1">
      <c r="E6395" s="328"/>
      <c r="F6395" s="328"/>
      <c r="G6395" s="328"/>
      <c r="M6395" s="328"/>
    </row>
    <row r="6396" spans="5:13" s="243" customFormat="1">
      <c r="E6396" s="328"/>
      <c r="F6396" s="328"/>
      <c r="G6396" s="328"/>
      <c r="M6396" s="328"/>
    </row>
    <row r="6397" spans="5:13" s="243" customFormat="1">
      <c r="E6397" s="328"/>
      <c r="F6397" s="328"/>
      <c r="G6397" s="328"/>
      <c r="M6397" s="328"/>
    </row>
    <row r="6398" spans="5:13" s="243" customFormat="1">
      <c r="E6398" s="328"/>
      <c r="F6398" s="328"/>
      <c r="G6398" s="328"/>
      <c r="M6398" s="328"/>
    </row>
    <row r="6399" spans="5:13" s="243" customFormat="1">
      <c r="E6399" s="328"/>
      <c r="F6399" s="328"/>
      <c r="G6399" s="328"/>
      <c r="M6399" s="328"/>
    </row>
    <row r="6400" spans="5:13" s="243" customFormat="1">
      <c r="E6400" s="328"/>
      <c r="F6400" s="328"/>
      <c r="G6400" s="328"/>
      <c r="M6400" s="328"/>
    </row>
    <row r="6401" spans="5:13" s="243" customFormat="1">
      <c r="E6401" s="328"/>
      <c r="F6401" s="328"/>
      <c r="G6401" s="328"/>
      <c r="M6401" s="328"/>
    </row>
    <row r="6402" spans="5:13" s="243" customFormat="1">
      <c r="E6402" s="328"/>
      <c r="F6402" s="328"/>
      <c r="G6402" s="328"/>
      <c r="M6402" s="328"/>
    </row>
    <row r="6403" spans="5:13" s="243" customFormat="1">
      <c r="E6403" s="328"/>
      <c r="F6403" s="328"/>
      <c r="G6403" s="328"/>
      <c r="M6403" s="328"/>
    </row>
    <row r="6404" spans="5:13" s="243" customFormat="1">
      <c r="E6404" s="328"/>
      <c r="F6404" s="328"/>
      <c r="G6404" s="328"/>
      <c r="M6404" s="328"/>
    </row>
    <row r="6405" spans="5:13" s="243" customFormat="1">
      <c r="E6405" s="328"/>
      <c r="F6405" s="328"/>
      <c r="G6405" s="328"/>
      <c r="M6405" s="328"/>
    </row>
    <row r="6406" spans="5:13" s="243" customFormat="1">
      <c r="E6406" s="328"/>
      <c r="F6406" s="328"/>
      <c r="G6406" s="328"/>
      <c r="M6406" s="328"/>
    </row>
    <row r="6407" spans="5:13" s="243" customFormat="1">
      <c r="E6407" s="328"/>
      <c r="F6407" s="328"/>
      <c r="G6407" s="328"/>
      <c r="M6407" s="328"/>
    </row>
    <row r="6408" spans="5:13" s="243" customFormat="1">
      <c r="E6408" s="328"/>
      <c r="F6408" s="328"/>
      <c r="G6408" s="328"/>
      <c r="M6408" s="328"/>
    </row>
    <row r="6409" spans="5:13" s="243" customFormat="1">
      <c r="E6409" s="328"/>
      <c r="F6409" s="328"/>
      <c r="G6409" s="328"/>
      <c r="M6409" s="328"/>
    </row>
    <row r="6410" spans="5:13" s="243" customFormat="1">
      <c r="E6410" s="328"/>
      <c r="F6410" s="328"/>
      <c r="G6410" s="328"/>
      <c r="M6410" s="328"/>
    </row>
    <row r="6411" spans="5:13" s="243" customFormat="1">
      <c r="E6411" s="328"/>
      <c r="F6411" s="328"/>
      <c r="G6411" s="328"/>
      <c r="M6411" s="328"/>
    </row>
    <row r="6412" spans="5:13" s="243" customFormat="1">
      <c r="E6412" s="328"/>
      <c r="F6412" s="328"/>
      <c r="G6412" s="328"/>
      <c r="M6412" s="328"/>
    </row>
    <row r="6413" spans="5:13" s="243" customFormat="1">
      <c r="E6413" s="328"/>
      <c r="F6413" s="328"/>
      <c r="G6413" s="328"/>
      <c r="M6413" s="328"/>
    </row>
    <row r="6414" spans="5:13" s="243" customFormat="1">
      <c r="E6414" s="328"/>
      <c r="F6414" s="328"/>
      <c r="G6414" s="328"/>
      <c r="M6414" s="328"/>
    </row>
    <row r="6415" spans="5:13" s="243" customFormat="1">
      <c r="E6415" s="328"/>
      <c r="F6415" s="328"/>
      <c r="G6415" s="328"/>
      <c r="M6415" s="328"/>
    </row>
    <row r="6416" spans="5:13" s="243" customFormat="1">
      <c r="E6416" s="328"/>
      <c r="F6416" s="328"/>
      <c r="G6416" s="328"/>
      <c r="M6416" s="328"/>
    </row>
    <row r="6417" spans="5:13" s="243" customFormat="1">
      <c r="E6417" s="328"/>
      <c r="F6417" s="328"/>
      <c r="G6417" s="328"/>
      <c r="M6417" s="328"/>
    </row>
    <row r="6418" spans="5:13" s="243" customFormat="1">
      <c r="E6418" s="328"/>
      <c r="F6418" s="328"/>
      <c r="G6418" s="328"/>
      <c r="M6418" s="328"/>
    </row>
    <row r="6419" spans="5:13" s="243" customFormat="1">
      <c r="E6419" s="328"/>
      <c r="F6419" s="328"/>
      <c r="G6419" s="328"/>
      <c r="M6419" s="328"/>
    </row>
    <row r="6420" spans="5:13" s="243" customFormat="1">
      <c r="E6420" s="328"/>
      <c r="F6420" s="328"/>
      <c r="G6420" s="328"/>
      <c r="M6420" s="328"/>
    </row>
    <row r="6421" spans="5:13" s="243" customFormat="1">
      <c r="E6421" s="328"/>
      <c r="F6421" s="328"/>
      <c r="G6421" s="328"/>
      <c r="M6421" s="328"/>
    </row>
    <row r="6422" spans="5:13" s="243" customFormat="1">
      <c r="E6422" s="328"/>
      <c r="F6422" s="328"/>
      <c r="G6422" s="328"/>
      <c r="M6422" s="328"/>
    </row>
    <row r="6423" spans="5:13" s="243" customFormat="1">
      <c r="E6423" s="328"/>
      <c r="F6423" s="328"/>
      <c r="G6423" s="328"/>
      <c r="M6423" s="328"/>
    </row>
    <row r="6424" spans="5:13" s="243" customFormat="1">
      <c r="E6424" s="328"/>
      <c r="F6424" s="328"/>
      <c r="G6424" s="328"/>
      <c r="M6424" s="328"/>
    </row>
    <row r="6425" spans="5:13" s="243" customFormat="1">
      <c r="E6425" s="328"/>
      <c r="F6425" s="328"/>
      <c r="G6425" s="328"/>
      <c r="M6425" s="328"/>
    </row>
    <row r="6426" spans="5:13" s="243" customFormat="1">
      <c r="E6426" s="328"/>
      <c r="F6426" s="328"/>
      <c r="G6426" s="328"/>
      <c r="M6426" s="328"/>
    </row>
    <row r="6427" spans="5:13" s="243" customFormat="1">
      <c r="E6427" s="328"/>
      <c r="F6427" s="328"/>
      <c r="G6427" s="328"/>
      <c r="M6427" s="328"/>
    </row>
    <row r="6428" spans="5:13" s="243" customFormat="1">
      <c r="E6428" s="328"/>
      <c r="F6428" s="328"/>
      <c r="G6428" s="328"/>
      <c r="M6428" s="328"/>
    </row>
    <row r="6429" spans="5:13" s="243" customFormat="1">
      <c r="E6429" s="328"/>
      <c r="F6429" s="328"/>
      <c r="G6429" s="328"/>
      <c r="M6429" s="328"/>
    </row>
    <row r="6430" spans="5:13" s="243" customFormat="1">
      <c r="E6430" s="328"/>
      <c r="F6430" s="328"/>
      <c r="G6430" s="328"/>
      <c r="M6430" s="328"/>
    </row>
    <row r="6431" spans="5:13" s="243" customFormat="1">
      <c r="E6431" s="328"/>
      <c r="F6431" s="328"/>
      <c r="G6431" s="328"/>
      <c r="M6431" s="328"/>
    </row>
    <row r="6432" spans="5:13" s="243" customFormat="1">
      <c r="E6432" s="328"/>
      <c r="F6432" s="328"/>
      <c r="G6432" s="328"/>
      <c r="M6432" s="328"/>
    </row>
    <row r="6433" spans="5:13" s="243" customFormat="1">
      <c r="E6433" s="328"/>
      <c r="F6433" s="328"/>
      <c r="G6433" s="328"/>
      <c r="M6433" s="328"/>
    </row>
    <row r="6434" spans="5:13" s="243" customFormat="1">
      <c r="E6434" s="328"/>
      <c r="F6434" s="328"/>
      <c r="G6434" s="328"/>
      <c r="M6434" s="328"/>
    </row>
    <row r="6435" spans="5:13" s="243" customFormat="1">
      <c r="E6435" s="328"/>
      <c r="F6435" s="328"/>
      <c r="G6435" s="328"/>
      <c r="M6435" s="328"/>
    </row>
    <row r="6436" spans="5:13" s="243" customFormat="1">
      <c r="E6436" s="328"/>
      <c r="F6436" s="328"/>
      <c r="G6436" s="328"/>
      <c r="M6436" s="328"/>
    </row>
    <row r="6437" spans="5:13" s="243" customFormat="1">
      <c r="E6437" s="328"/>
      <c r="F6437" s="328"/>
      <c r="G6437" s="328"/>
      <c r="M6437" s="328"/>
    </row>
    <row r="6438" spans="5:13" s="243" customFormat="1">
      <c r="E6438" s="328"/>
      <c r="F6438" s="328"/>
      <c r="G6438" s="328"/>
      <c r="M6438" s="328"/>
    </row>
    <row r="6439" spans="5:13" s="243" customFormat="1">
      <c r="E6439" s="328"/>
      <c r="F6439" s="328"/>
      <c r="G6439" s="328"/>
      <c r="M6439" s="328"/>
    </row>
    <row r="6440" spans="5:13" s="243" customFormat="1">
      <c r="E6440" s="328"/>
      <c r="F6440" s="328"/>
      <c r="G6440" s="328"/>
      <c r="M6440" s="328"/>
    </row>
    <row r="6441" spans="5:13" s="243" customFormat="1">
      <c r="E6441" s="328"/>
      <c r="F6441" s="328"/>
      <c r="G6441" s="328"/>
      <c r="M6441" s="328"/>
    </row>
    <row r="6442" spans="5:13" s="243" customFormat="1">
      <c r="E6442" s="328"/>
      <c r="F6442" s="328"/>
      <c r="G6442" s="328"/>
      <c r="M6442" s="328"/>
    </row>
    <row r="6443" spans="5:13" s="243" customFormat="1">
      <c r="E6443" s="328"/>
      <c r="F6443" s="328"/>
      <c r="G6443" s="328"/>
      <c r="M6443" s="328"/>
    </row>
    <row r="6444" spans="5:13" s="243" customFormat="1">
      <c r="E6444" s="328"/>
      <c r="F6444" s="328"/>
      <c r="G6444" s="328"/>
      <c r="M6444" s="328"/>
    </row>
    <row r="6445" spans="5:13" s="243" customFormat="1">
      <c r="E6445" s="328"/>
      <c r="F6445" s="328"/>
      <c r="G6445" s="328"/>
      <c r="M6445" s="328"/>
    </row>
    <row r="6446" spans="5:13" s="243" customFormat="1">
      <c r="E6446" s="328"/>
      <c r="F6446" s="328"/>
      <c r="G6446" s="328"/>
      <c r="M6446" s="328"/>
    </row>
    <row r="6447" spans="5:13" s="243" customFormat="1">
      <c r="E6447" s="328"/>
      <c r="F6447" s="328"/>
      <c r="G6447" s="328"/>
      <c r="M6447" s="328"/>
    </row>
    <row r="6448" spans="5:13" s="243" customFormat="1">
      <c r="E6448" s="328"/>
      <c r="F6448" s="328"/>
      <c r="G6448" s="328"/>
      <c r="M6448" s="328"/>
    </row>
    <row r="6449" spans="5:13" s="243" customFormat="1">
      <c r="E6449" s="328"/>
      <c r="F6449" s="328"/>
      <c r="G6449" s="328"/>
      <c r="M6449" s="328"/>
    </row>
    <row r="6450" spans="5:13" s="243" customFormat="1">
      <c r="E6450" s="328"/>
      <c r="F6450" s="328"/>
      <c r="G6450" s="328"/>
      <c r="M6450" s="328"/>
    </row>
    <row r="6451" spans="5:13" s="243" customFormat="1">
      <c r="E6451" s="328"/>
      <c r="F6451" s="328"/>
      <c r="G6451" s="328"/>
      <c r="M6451" s="328"/>
    </row>
    <row r="6452" spans="5:13" s="243" customFormat="1">
      <c r="E6452" s="328"/>
      <c r="F6452" s="328"/>
      <c r="G6452" s="328"/>
      <c r="M6452" s="328"/>
    </row>
    <row r="6453" spans="5:13" s="243" customFormat="1">
      <c r="E6453" s="328"/>
      <c r="F6453" s="328"/>
      <c r="G6453" s="328"/>
      <c r="M6453" s="328"/>
    </row>
    <row r="6454" spans="5:13" s="243" customFormat="1">
      <c r="E6454" s="328"/>
      <c r="F6454" s="328"/>
      <c r="G6454" s="328"/>
      <c r="M6454" s="328"/>
    </row>
    <row r="6455" spans="5:13" s="243" customFormat="1">
      <c r="E6455" s="328"/>
      <c r="F6455" s="328"/>
      <c r="G6455" s="328"/>
      <c r="M6455" s="328"/>
    </row>
    <row r="6456" spans="5:13" s="243" customFormat="1">
      <c r="E6456" s="328"/>
      <c r="F6456" s="328"/>
      <c r="G6456" s="328"/>
      <c r="M6456" s="328"/>
    </row>
    <row r="6457" spans="5:13" s="243" customFormat="1">
      <c r="E6457" s="328"/>
      <c r="F6457" s="328"/>
      <c r="G6457" s="328"/>
      <c r="M6457" s="328"/>
    </row>
    <row r="6458" spans="5:13" s="243" customFormat="1">
      <c r="E6458" s="328"/>
      <c r="F6458" s="328"/>
      <c r="G6458" s="328"/>
      <c r="M6458" s="328"/>
    </row>
    <row r="6459" spans="5:13" s="243" customFormat="1">
      <c r="E6459" s="328"/>
      <c r="F6459" s="328"/>
      <c r="G6459" s="328"/>
      <c r="M6459" s="328"/>
    </row>
    <row r="6460" spans="5:13" s="243" customFormat="1">
      <c r="E6460" s="328"/>
      <c r="F6460" s="328"/>
      <c r="G6460" s="328"/>
      <c r="M6460" s="328"/>
    </row>
    <row r="6461" spans="5:13" s="243" customFormat="1">
      <c r="E6461" s="328"/>
      <c r="F6461" s="328"/>
      <c r="G6461" s="328"/>
      <c r="M6461" s="328"/>
    </row>
    <row r="6462" spans="5:13" s="243" customFormat="1">
      <c r="E6462" s="328"/>
      <c r="F6462" s="328"/>
      <c r="G6462" s="328"/>
      <c r="M6462" s="328"/>
    </row>
    <row r="6463" spans="5:13" s="243" customFormat="1">
      <c r="E6463" s="328"/>
      <c r="F6463" s="328"/>
      <c r="G6463" s="328"/>
      <c r="M6463" s="328"/>
    </row>
    <row r="6464" spans="5:13" s="243" customFormat="1">
      <c r="E6464" s="328"/>
      <c r="F6464" s="328"/>
      <c r="G6464" s="328"/>
      <c r="M6464" s="328"/>
    </row>
    <row r="6465" spans="5:13" s="243" customFormat="1">
      <c r="E6465" s="328"/>
      <c r="F6465" s="328"/>
      <c r="G6465" s="328"/>
      <c r="M6465" s="328"/>
    </row>
    <row r="6466" spans="5:13" s="243" customFormat="1">
      <c r="E6466" s="328"/>
      <c r="F6466" s="328"/>
      <c r="G6466" s="328"/>
      <c r="M6466" s="328"/>
    </row>
    <row r="6467" spans="5:13" s="243" customFormat="1">
      <c r="E6467" s="328"/>
      <c r="F6467" s="328"/>
      <c r="G6467" s="328"/>
      <c r="M6467" s="328"/>
    </row>
    <row r="6468" spans="5:13" s="243" customFormat="1">
      <c r="E6468" s="328"/>
      <c r="F6468" s="328"/>
      <c r="G6468" s="328"/>
      <c r="M6468" s="328"/>
    </row>
    <row r="6469" spans="5:13" s="243" customFormat="1">
      <c r="E6469" s="328"/>
      <c r="F6469" s="328"/>
      <c r="G6469" s="328"/>
      <c r="M6469" s="328"/>
    </row>
    <row r="6470" spans="5:13" s="243" customFormat="1">
      <c r="E6470" s="328"/>
      <c r="F6470" s="328"/>
      <c r="G6470" s="328"/>
      <c r="M6470" s="328"/>
    </row>
    <row r="6471" spans="5:13" s="243" customFormat="1">
      <c r="E6471" s="328"/>
      <c r="F6471" s="328"/>
      <c r="G6471" s="328"/>
      <c r="M6471" s="328"/>
    </row>
    <row r="6472" spans="5:13" s="243" customFormat="1">
      <c r="E6472" s="328"/>
      <c r="F6472" s="328"/>
      <c r="G6472" s="328"/>
      <c r="M6472" s="328"/>
    </row>
    <row r="6473" spans="5:13" s="243" customFormat="1">
      <c r="E6473" s="328"/>
      <c r="F6473" s="328"/>
      <c r="G6473" s="328"/>
      <c r="M6473" s="328"/>
    </row>
    <row r="6474" spans="5:13" s="243" customFormat="1">
      <c r="E6474" s="328"/>
      <c r="F6474" s="328"/>
      <c r="G6474" s="328"/>
      <c r="M6474" s="328"/>
    </row>
    <row r="6475" spans="5:13" s="243" customFormat="1">
      <c r="E6475" s="328"/>
      <c r="F6475" s="328"/>
      <c r="G6475" s="328"/>
      <c r="M6475" s="328"/>
    </row>
    <row r="6476" spans="5:13" s="243" customFormat="1">
      <c r="E6476" s="328"/>
      <c r="F6476" s="328"/>
      <c r="G6476" s="328"/>
      <c r="M6476" s="328"/>
    </row>
    <row r="6477" spans="5:13" s="243" customFormat="1">
      <c r="E6477" s="328"/>
      <c r="F6477" s="328"/>
      <c r="G6477" s="328"/>
      <c r="M6477" s="328"/>
    </row>
    <row r="6478" spans="5:13" s="243" customFormat="1">
      <c r="E6478" s="328"/>
      <c r="F6478" s="328"/>
      <c r="G6478" s="328"/>
      <c r="M6478" s="328"/>
    </row>
    <row r="6479" spans="5:13" s="243" customFormat="1">
      <c r="E6479" s="328"/>
      <c r="F6479" s="328"/>
      <c r="G6479" s="328"/>
      <c r="M6479" s="328"/>
    </row>
    <row r="6480" spans="5:13" s="243" customFormat="1">
      <c r="E6480" s="328"/>
      <c r="F6480" s="328"/>
      <c r="G6480" s="328"/>
      <c r="M6480" s="328"/>
    </row>
    <row r="6481" spans="5:13" s="243" customFormat="1">
      <c r="E6481" s="328"/>
      <c r="F6481" s="328"/>
      <c r="G6481" s="328"/>
      <c r="M6481" s="328"/>
    </row>
    <row r="6482" spans="5:13" s="243" customFormat="1">
      <c r="E6482" s="328"/>
      <c r="F6482" s="328"/>
      <c r="G6482" s="328"/>
      <c r="M6482" s="328"/>
    </row>
    <row r="6483" spans="5:13" s="243" customFormat="1">
      <c r="E6483" s="328"/>
      <c r="F6483" s="328"/>
      <c r="G6483" s="328"/>
      <c r="M6483" s="328"/>
    </row>
    <row r="6484" spans="5:13" s="243" customFormat="1">
      <c r="E6484" s="328"/>
      <c r="F6484" s="328"/>
      <c r="G6484" s="328"/>
      <c r="M6484" s="328"/>
    </row>
    <row r="6485" spans="5:13" s="243" customFormat="1">
      <c r="E6485" s="328"/>
      <c r="F6485" s="328"/>
      <c r="G6485" s="328"/>
      <c r="M6485" s="328"/>
    </row>
    <row r="6486" spans="5:13" s="243" customFormat="1">
      <c r="E6486" s="328"/>
      <c r="F6486" s="328"/>
      <c r="G6486" s="328"/>
      <c r="M6486" s="328"/>
    </row>
    <row r="6487" spans="5:13" s="243" customFormat="1">
      <c r="E6487" s="328"/>
      <c r="F6487" s="328"/>
      <c r="G6487" s="328"/>
      <c r="M6487" s="328"/>
    </row>
    <row r="6488" spans="5:13" s="243" customFormat="1">
      <c r="E6488" s="328"/>
      <c r="F6488" s="328"/>
      <c r="G6488" s="328"/>
      <c r="M6488" s="328"/>
    </row>
    <row r="6489" spans="5:13" s="243" customFormat="1">
      <c r="E6489" s="328"/>
      <c r="F6489" s="328"/>
      <c r="G6489" s="328"/>
      <c r="M6489" s="328"/>
    </row>
    <row r="6490" spans="5:13" s="243" customFormat="1">
      <c r="E6490" s="328"/>
      <c r="F6490" s="328"/>
      <c r="G6490" s="328"/>
      <c r="M6490" s="328"/>
    </row>
    <row r="6491" spans="5:13" s="243" customFormat="1">
      <c r="E6491" s="328"/>
      <c r="F6491" s="328"/>
      <c r="G6491" s="328"/>
      <c r="M6491" s="328"/>
    </row>
    <row r="6492" spans="5:13" s="243" customFormat="1">
      <c r="E6492" s="328"/>
      <c r="F6492" s="328"/>
      <c r="G6492" s="328"/>
      <c r="M6492" s="328"/>
    </row>
    <row r="6493" spans="5:13" s="243" customFormat="1">
      <c r="E6493" s="328"/>
      <c r="F6493" s="328"/>
      <c r="G6493" s="328"/>
      <c r="M6493" s="328"/>
    </row>
    <row r="6494" spans="5:13" s="243" customFormat="1">
      <c r="E6494" s="328"/>
      <c r="F6494" s="328"/>
      <c r="G6494" s="328"/>
      <c r="M6494" s="328"/>
    </row>
    <row r="6495" spans="5:13" s="243" customFormat="1">
      <c r="E6495" s="328"/>
      <c r="F6495" s="328"/>
      <c r="G6495" s="328"/>
      <c r="M6495" s="328"/>
    </row>
    <row r="6496" spans="5:13" s="243" customFormat="1">
      <c r="E6496" s="328"/>
      <c r="F6496" s="328"/>
      <c r="G6496" s="328"/>
      <c r="M6496" s="328"/>
    </row>
    <row r="6497" spans="5:13" s="243" customFormat="1">
      <c r="E6497" s="328"/>
      <c r="F6497" s="328"/>
      <c r="G6497" s="328"/>
      <c r="M6497" s="328"/>
    </row>
    <row r="6498" spans="5:13" s="243" customFormat="1">
      <c r="E6498" s="328"/>
      <c r="F6498" s="328"/>
      <c r="G6498" s="328"/>
      <c r="M6498" s="328"/>
    </row>
    <row r="6499" spans="5:13" s="243" customFormat="1">
      <c r="E6499" s="328"/>
      <c r="F6499" s="328"/>
      <c r="G6499" s="328"/>
      <c r="M6499" s="328"/>
    </row>
    <row r="6500" spans="5:13" s="243" customFormat="1">
      <c r="E6500" s="328"/>
      <c r="F6500" s="328"/>
      <c r="G6500" s="328"/>
      <c r="M6500" s="328"/>
    </row>
    <row r="6501" spans="5:13" s="243" customFormat="1">
      <c r="E6501" s="328"/>
      <c r="F6501" s="328"/>
      <c r="G6501" s="328"/>
      <c r="M6501" s="328"/>
    </row>
    <row r="6502" spans="5:13" s="243" customFormat="1">
      <c r="E6502" s="328"/>
      <c r="F6502" s="328"/>
      <c r="G6502" s="328"/>
      <c r="M6502" s="328"/>
    </row>
    <row r="6503" spans="5:13" s="243" customFormat="1">
      <c r="E6503" s="328"/>
      <c r="F6503" s="328"/>
      <c r="G6503" s="328"/>
      <c r="M6503" s="328"/>
    </row>
    <row r="6504" spans="5:13" s="243" customFormat="1">
      <c r="E6504" s="328"/>
      <c r="F6504" s="328"/>
      <c r="G6504" s="328"/>
      <c r="M6504" s="328"/>
    </row>
    <row r="6505" spans="5:13" s="243" customFormat="1">
      <c r="E6505" s="328"/>
      <c r="F6505" s="328"/>
      <c r="G6505" s="328"/>
      <c r="M6505" s="328"/>
    </row>
    <row r="6506" spans="5:13" s="243" customFormat="1">
      <c r="E6506" s="328"/>
      <c r="F6506" s="328"/>
      <c r="G6506" s="328"/>
      <c r="M6506" s="328"/>
    </row>
    <row r="6507" spans="5:13" s="243" customFormat="1">
      <c r="E6507" s="328"/>
      <c r="F6507" s="328"/>
      <c r="G6507" s="328"/>
      <c r="M6507" s="328"/>
    </row>
    <row r="6508" spans="5:13" s="243" customFormat="1">
      <c r="E6508" s="328"/>
      <c r="F6508" s="328"/>
      <c r="G6508" s="328"/>
      <c r="M6508" s="328"/>
    </row>
    <row r="6509" spans="5:13" s="243" customFormat="1">
      <c r="E6509" s="328"/>
      <c r="F6509" s="328"/>
      <c r="G6509" s="328"/>
      <c r="M6509" s="328"/>
    </row>
    <row r="6510" spans="5:13" s="243" customFormat="1">
      <c r="E6510" s="328"/>
      <c r="F6510" s="328"/>
      <c r="G6510" s="328"/>
      <c r="M6510" s="328"/>
    </row>
    <row r="6511" spans="5:13" s="243" customFormat="1">
      <c r="E6511" s="328"/>
      <c r="F6511" s="328"/>
      <c r="G6511" s="328"/>
      <c r="M6511" s="328"/>
    </row>
    <row r="6512" spans="5:13" s="243" customFormat="1">
      <c r="E6512" s="328"/>
      <c r="F6512" s="328"/>
      <c r="G6512" s="328"/>
      <c r="M6512" s="328"/>
    </row>
    <row r="6513" spans="5:13" s="243" customFormat="1">
      <c r="E6513" s="328"/>
      <c r="F6513" s="328"/>
      <c r="G6513" s="328"/>
      <c r="M6513" s="328"/>
    </row>
    <row r="6514" spans="5:13" s="243" customFormat="1">
      <c r="E6514" s="328"/>
      <c r="F6514" s="328"/>
      <c r="G6514" s="328"/>
      <c r="M6514" s="328"/>
    </row>
    <row r="6515" spans="5:13" s="243" customFormat="1">
      <c r="E6515" s="328"/>
      <c r="F6515" s="328"/>
      <c r="G6515" s="328"/>
      <c r="M6515" s="328"/>
    </row>
    <row r="6516" spans="5:13" s="243" customFormat="1">
      <c r="E6516" s="328"/>
      <c r="F6516" s="328"/>
      <c r="G6516" s="328"/>
      <c r="M6516" s="328"/>
    </row>
    <row r="6517" spans="5:13" s="243" customFormat="1">
      <c r="E6517" s="328"/>
      <c r="F6517" s="328"/>
      <c r="G6517" s="328"/>
      <c r="M6517" s="328"/>
    </row>
    <row r="6518" spans="5:13" s="243" customFormat="1">
      <c r="E6518" s="328"/>
      <c r="F6518" s="328"/>
      <c r="G6518" s="328"/>
      <c r="M6518" s="328"/>
    </row>
    <row r="6519" spans="5:13" s="243" customFormat="1">
      <c r="E6519" s="328"/>
      <c r="F6519" s="328"/>
      <c r="G6519" s="328"/>
      <c r="M6519" s="328"/>
    </row>
    <row r="6520" spans="5:13" s="243" customFormat="1">
      <c r="E6520" s="328"/>
      <c r="F6520" s="328"/>
      <c r="G6520" s="328"/>
      <c r="M6520" s="328"/>
    </row>
    <row r="6521" spans="5:13" s="243" customFormat="1">
      <c r="E6521" s="328"/>
      <c r="F6521" s="328"/>
      <c r="G6521" s="328"/>
      <c r="M6521" s="328"/>
    </row>
    <row r="6522" spans="5:13" s="243" customFormat="1">
      <c r="E6522" s="328"/>
      <c r="F6522" s="328"/>
      <c r="G6522" s="328"/>
      <c r="M6522" s="328"/>
    </row>
    <row r="6523" spans="5:13" s="243" customFormat="1">
      <c r="E6523" s="328"/>
      <c r="F6523" s="328"/>
      <c r="G6523" s="328"/>
      <c r="M6523" s="328"/>
    </row>
    <row r="6524" spans="5:13" s="243" customFormat="1">
      <c r="E6524" s="328"/>
      <c r="F6524" s="328"/>
      <c r="G6524" s="328"/>
      <c r="M6524" s="328"/>
    </row>
    <row r="6525" spans="5:13" s="243" customFormat="1">
      <c r="E6525" s="328"/>
      <c r="F6525" s="328"/>
      <c r="G6525" s="328"/>
      <c r="M6525" s="328"/>
    </row>
    <row r="6526" spans="5:13" s="243" customFormat="1">
      <c r="E6526" s="328"/>
      <c r="F6526" s="328"/>
      <c r="G6526" s="328"/>
      <c r="M6526" s="328"/>
    </row>
    <row r="6527" spans="5:13" s="243" customFormat="1">
      <c r="E6527" s="328"/>
      <c r="F6527" s="328"/>
      <c r="G6527" s="328"/>
      <c r="M6527" s="328"/>
    </row>
    <row r="6528" spans="5:13" s="243" customFormat="1">
      <c r="E6528" s="328"/>
      <c r="F6528" s="328"/>
      <c r="G6528" s="328"/>
      <c r="M6528" s="328"/>
    </row>
    <row r="6529" spans="5:13" s="243" customFormat="1">
      <c r="E6529" s="328"/>
      <c r="F6529" s="328"/>
      <c r="G6529" s="328"/>
      <c r="M6529" s="328"/>
    </row>
    <row r="6530" spans="5:13" s="243" customFormat="1">
      <c r="E6530" s="328"/>
      <c r="F6530" s="328"/>
      <c r="G6530" s="328"/>
      <c r="M6530" s="328"/>
    </row>
    <row r="6531" spans="5:13" s="243" customFormat="1">
      <c r="E6531" s="328"/>
      <c r="F6531" s="328"/>
      <c r="G6531" s="328"/>
      <c r="M6531" s="328"/>
    </row>
    <row r="6532" spans="5:13" s="243" customFormat="1">
      <c r="E6532" s="328"/>
      <c r="F6532" s="328"/>
      <c r="G6532" s="328"/>
      <c r="M6532" s="328"/>
    </row>
    <row r="6533" spans="5:13" s="243" customFormat="1">
      <c r="E6533" s="328"/>
      <c r="F6533" s="328"/>
      <c r="G6533" s="328"/>
      <c r="M6533" s="328"/>
    </row>
    <row r="6534" spans="5:13" s="243" customFormat="1">
      <c r="E6534" s="328"/>
      <c r="F6534" s="328"/>
      <c r="G6534" s="328"/>
      <c r="M6534" s="328"/>
    </row>
    <row r="6535" spans="5:13" s="243" customFormat="1">
      <c r="E6535" s="328"/>
      <c r="F6535" s="328"/>
      <c r="G6535" s="328"/>
      <c r="M6535" s="328"/>
    </row>
    <row r="6536" spans="5:13" s="243" customFormat="1">
      <c r="E6536" s="328"/>
      <c r="F6536" s="328"/>
      <c r="G6536" s="328"/>
      <c r="M6536" s="328"/>
    </row>
    <row r="6537" spans="5:13" s="243" customFormat="1">
      <c r="E6537" s="328"/>
      <c r="F6537" s="328"/>
      <c r="G6537" s="328"/>
      <c r="M6537" s="328"/>
    </row>
    <row r="6538" spans="5:13" s="243" customFormat="1">
      <c r="E6538" s="328"/>
      <c r="F6538" s="328"/>
      <c r="G6538" s="328"/>
      <c r="M6538" s="328"/>
    </row>
    <row r="6539" spans="5:13" s="243" customFormat="1">
      <c r="E6539" s="328"/>
      <c r="F6539" s="328"/>
      <c r="G6539" s="328"/>
      <c r="M6539" s="328"/>
    </row>
    <row r="6540" spans="5:13" s="243" customFormat="1">
      <c r="E6540" s="328"/>
      <c r="F6540" s="328"/>
      <c r="G6540" s="328"/>
      <c r="M6540" s="328"/>
    </row>
    <row r="6541" spans="5:13" s="243" customFormat="1">
      <c r="E6541" s="328"/>
      <c r="F6541" s="328"/>
      <c r="G6541" s="328"/>
      <c r="M6541" s="328"/>
    </row>
    <row r="6542" spans="5:13" s="243" customFormat="1">
      <c r="E6542" s="328"/>
      <c r="F6542" s="328"/>
      <c r="G6542" s="328"/>
      <c r="M6542" s="328"/>
    </row>
    <row r="6543" spans="5:13" s="243" customFormat="1">
      <c r="E6543" s="328"/>
      <c r="F6543" s="328"/>
      <c r="G6543" s="328"/>
      <c r="M6543" s="328"/>
    </row>
    <row r="6544" spans="5:13" s="243" customFormat="1">
      <c r="E6544" s="328"/>
      <c r="F6544" s="328"/>
      <c r="G6544" s="328"/>
      <c r="M6544" s="328"/>
    </row>
    <row r="6545" spans="5:13" s="243" customFormat="1">
      <c r="E6545" s="328"/>
      <c r="F6545" s="328"/>
      <c r="G6545" s="328"/>
      <c r="M6545" s="328"/>
    </row>
    <row r="6546" spans="5:13" s="243" customFormat="1">
      <c r="E6546" s="328"/>
      <c r="F6546" s="328"/>
      <c r="G6546" s="328"/>
      <c r="M6546" s="328"/>
    </row>
    <row r="6547" spans="5:13" s="243" customFormat="1">
      <c r="E6547" s="328"/>
      <c r="F6547" s="328"/>
      <c r="G6547" s="328"/>
      <c r="M6547" s="328"/>
    </row>
    <row r="6548" spans="5:13" s="243" customFormat="1">
      <c r="E6548" s="328"/>
      <c r="F6548" s="328"/>
      <c r="G6548" s="328"/>
      <c r="M6548" s="328"/>
    </row>
    <row r="6549" spans="5:13" s="243" customFormat="1">
      <c r="E6549" s="328"/>
      <c r="F6549" s="328"/>
      <c r="G6549" s="328"/>
      <c r="M6549" s="328"/>
    </row>
    <row r="6550" spans="5:13" s="243" customFormat="1">
      <c r="E6550" s="328"/>
      <c r="F6550" s="328"/>
      <c r="G6550" s="328"/>
      <c r="M6550" s="328"/>
    </row>
    <row r="6551" spans="5:13" s="243" customFormat="1">
      <c r="E6551" s="328"/>
      <c r="F6551" s="328"/>
      <c r="G6551" s="328"/>
      <c r="M6551" s="328"/>
    </row>
    <row r="6552" spans="5:13" s="243" customFormat="1">
      <c r="E6552" s="328"/>
      <c r="F6552" s="328"/>
      <c r="G6552" s="328"/>
      <c r="M6552" s="328"/>
    </row>
    <row r="6553" spans="5:13" s="243" customFormat="1">
      <c r="E6553" s="328"/>
      <c r="F6553" s="328"/>
      <c r="G6553" s="328"/>
      <c r="M6553" s="328"/>
    </row>
    <row r="6554" spans="5:13" s="243" customFormat="1">
      <c r="E6554" s="328"/>
      <c r="F6554" s="328"/>
      <c r="G6554" s="328"/>
      <c r="M6554" s="328"/>
    </row>
    <row r="6555" spans="5:13" s="243" customFormat="1">
      <c r="E6555" s="328"/>
      <c r="F6555" s="328"/>
      <c r="G6555" s="328"/>
      <c r="M6555" s="328"/>
    </row>
    <row r="6556" spans="5:13" s="243" customFormat="1">
      <c r="E6556" s="328"/>
      <c r="F6556" s="328"/>
      <c r="G6556" s="328"/>
      <c r="M6556" s="328"/>
    </row>
    <row r="6557" spans="5:13" s="243" customFormat="1">
      <c r="E6557" s="328"/>
      <c r="F6557" s="328"/>
      <c r="G6557" s="328"/>
      <c r="M6557" s="328"/>
    </row>
    <row r="6558" spans="5:13" s="243" customFormat="1">
      <c r="E6558" s="328"/>
      <c r="F6558" s="328"/>
      <c r="G6558" s="328"/>
      <c r="M6558" s="328"/>
    </row>
    <row r="6559" spans="5:13" s="243" customFormat="1">
      <c r="E6559" s="328"/>
      <c r="F6559" s="328"/>
      <c r="G6559" s="328"/>
      <c r="M6559" s="328"/>
    </row>
    <row r="6560" spans="5:13" s="243" customFormat="1">
      <c r="E6560" s="328"/>
      <c r="F6560" s="328"/>
      <c r="G6560" s="328"/>
      <c r="M6560" s="328"/>
    </row>
    <row r="6561" spans="5:13" s="243" customFormat="1">
      <c r="E6561" s="328"/>
      <c r="F6561" s="328"/>
      <c r="G6561" s="328"/>
      <c r="M6561" s="328"/>
    </row>
    <row r="6562" spans="5:13" s="243" customFormat="1">
      <c r="E6562" s="328"/>
      <c r="F6562" s="328"/>
      <c r="G6562" s="328"/>
      <c r="M6562" s="328"/>
    </row>
    <row r="6563" spans="5:13" s="243" customFormat="1">
      <c r="E6563" s="328"/>
      <c r="F6563" s="328"/>
      <c r="G6563" s="328"/>
      <c r="M6563" s="328"/>
    </row>
    <row r="6564" spans="5:13" s="243" customFormat="1">
      <c r="E6564" s="328"/>
      <c r="F6564" s="328"/>
      <c r="G6564" s="328"/>
      <c r="M6564" s="328"/>
    </row>
    <row r="6565" spans="5:13" s="243" customFormat="1">
      <c r="E6565" s="328"/>
      <c r="F6565" s="328"/>
      <c r="G6565" s="328"/>
      <c r="M6565" s="328"/>
    </row>
    <row r="6566" spans="5:13" s="243" customFormat="1">
      <c r="E6566" s="328"/>
      <c r="F6566" s="328"/>
      <c r="G6566" s="328"/>
      <c r="M6566" s="328"/>
    </row>
    <row r="6567" spans="5:13" s="243" customFormat="1">
      <c r="E6567" s="328"/>
      <c r="F6567" s="328"/>
      <c r="G6567" s="328"/>
      <c r="M6567" s="328"/>
    </row>
    <row r="6568" spans="5:13" s="243" customFormat="1">
      <c r="E6568" s="328"/>
      <c r="F6568" s="328"/>
      <c r="G6568" s="328"/>
      <c r="M6568" s="328"/>
    </row>
    <row r="6569" spans="5:13" s="243" customFormat="1">
      <c r="E6569" s="328"/>
      <c r="F6569" s="328"/>
      <c r="G6569" s="328"/>
      <c r="M6569" s="328"/>
    </row>
    <row r="6570" spans="5:13" s="243" customFormat="1">
      <c r="E6570" s="328"/>
      <c r="F6570" s="328"/>
      <c r="G6570" s="328"/>
      <c r="M6570" s="328"/>
    </row>
    <row r="6571" spans="5:13" s="243" customFormat="1">
      <c r="E6571" s="328"/>
      <c r="F6571" s="328"/>
      <c r="G6571" s="328"/>
      <c r="M6571" s="328"/>
    </row>
    <row r="6572" spans="5:13" s="243" customFormat="1">
      <c r="E6572" s="328"/>
      <c r="F6572" s="328"/>
      <c r="G6572" s="328"/>
      <c r="M6572" s="328"/>
    </row>
    <row r="6573" spans="5:13" s="243" customFormat="1">
      <c r="E6573" s="328"/>
      <c r="F6573" s="328"/>
      <c r="G6573" s="328"/>
      <c r="M6573" s="328"/>
    </row>
    <row r="6574" spans="5:13" s="243" customFormat="1">
      <c r="E6574" s="328"/>
      <c r="F6574" s="328"/>
      <c r="G6574" s="328"/>
      <c r="M6574" s="328"/>
    </row>
    <row r="6575" spans="5:13" s="243" customFormat="1">
      <c r="E6575" s="328"/>
      <c r="F6575" s="328"/>
      <c r="G6575" s="328"/>
      <c r="M6575" s="328"/>
    </row>
    <row r="6576" spans="5:13" s="243" customFormat="1">
      <c r="E6576" s="328"/>
      <c r="F6576" s="328"/>
      <c r="G6576" s="328"/>
      <c r="M6576" s="328"/>
    </row>
    <row r="6577" spans="5:13" s="243" customFormat="1">
      <c r="E6577" s="328"/>
      <c r="F6577" s="328"/>
      <c r="G6577" s="328"/>
      <c r="M6577" s="328"/>
    </row>
    <row r="6578" spans="5:13" s="243" customFormat="1">
      <c r="E6578" s="328"/>
      <c r="F6578" s="328"/>
      <c r="G6578" s="328"/>
      <c r="M6578" s="328"/>
    </row>
    <row r="6579" spans="5:13" s="243" customFormat="1">
      <c r="E6579" s="328"/>
      <c r="F6579" s="328"/>
      <c r="G6579" s="328"/>
      <c r="M6579" s="328"/>
    </row>
    <row r="6580" spans="5:13" s="243" customFormat="1">
      <c r="E6580" s="328"/>
      <c r="F6580" s="328"/>
      <c r="G6580" s="328"/>
      <c r="M6580" s="328"/>
    </row>
    <row r="6581" spans="5:13" s="243" customFormat="1">
      <c r="E6581" s="328"/>
      <c r="F6581" s="328"/>
      <c r="G6581" s="328"/>
      <c r="M6581" s="328"/>
    </row>
    <row r="6582" spans="5:13" s="243" customFormat="1">
      <c r="E6582" s="328"/>
      <c r="F6582" s="328"/>
      <c r="G6582" s="328"/>
      <c r="M6582" s="328"/>
    </row>
    <row r="6583" spans="5:13" s="243" customFormat="1">
      <c r="E6583" s="328"/>
      <c r="F6583" s="328"/>
      <c r="G6583" s="328"/>
      <c r="M6583" s="328"/>
    </row>
    <row r="6584" spans="5:13" s="243" customFormat="1">
      <c r="E6584" s="328"/>
      <c r="F6584" s="328"/>
      <c r="G6584" s="328"/>
      <c r="M6584" s="328"/>
    </row>
    <row r="6585" spans="5:13" s="243" customFormat="1">
      <c r="E6585" s="328"/>
      <c r="F6585" s="328"/>
      <c r="G6585" s="328"/>
      <c r="M6585" s="328"/>
    </row>
    <row r="6586" spans="5:13" s="243" customFormat="1">
      <c r="E6586" s="328"/>
      <c r="F6586" s="328"/>
      <c r="G6586" s="328"/>
      <c r="M6586" s="328"/>
    </row>
    <row r="6587" spans="5:13" s="243" customFormat="1">
      <c r="E6587" s="328"/>
      <c r="F6587" s="328"/>
      <c r="G6587" s="328"/>
      <c r="M6587" s="328"/>
    </row>
    <row r="6588" spans="5:13" s="243" customFormat="1">
      <c r="E6588" s="328"/>
      <c r="F6588" s="328"/>
      <c r="G6588" s="328"/>
      <c r="M6588" s="328"/>
    </row>
    <row r="6589" spans="5:13" s="243" customFormat="1">
      <c r="E6589" s="328"/>
      <c r="F6589" s="328"/>
      <c r="G6589" s="328"/>
      <c r="M6589" s="328"/>
    </row>
    <row r="6590" spans="5:13" s="243" customFormat="1">
      <c r="E6590" s="328"/>
      <c r="F6590" s="328"/>
      <c r="G6590" s="328"/>
      <c r="M6590" s="328"/>
    </row>
    <row r="6591" spans="5:13" s="243" customFormat="1">
      <c r="E6591" s="328"/>
      <c r="F6591" s="328"/>
      <c r="G6591" s="328"/>
      <c r="M6591" s="328"/>
    </row>
    <row r="6592" spans="5:13" s="243" customFormat="1">
      <c r="E6592" s="328"/>
      <c r="F6592" s="328"/>
      <c r="G6592" s="328"/>
      <c r="M6592" s="328"/>
    </row>
    <row r="6593" spans="5:13" s="243" customFormat="1">
      <c r="E6593" s="328"/>
      <c r="F6593" s="328"/>
      <c r="G6593" s="328"/>
      <c r="M6593" s="328"/>
    </row>
    <row r="6594" spans="5:13" s="243" customFormat="1">
      <c r="E6594" s="328"/>
      <c r="F6594" s="328"/>
      <c r="G6594" s="328"/>
      <c r="M6594" s="328"/>
    </row>
    <row r="6595" spans="5:13" s="243" customFormat="1">
      <c r="E6595" s="328"/>
      <c r="F6595" s="328"/>
      <c r="G6595" s="328"/>
      <c r="M6595" s="328"/>
    </row>
    <row r="6596" spans="5:13" s="243" customFormat="1">
      <c r="E6596" s="328"/>
      <c r="F6596" s="328"/>
      <c r="G6596" s="328"/>
      <c r="M6596" s="328"/>
    </row>
    <row r="6597" spans="5:13" s="243" customFormat="1">
      <c r="E6597" s="328"/>
      <c r="F6597" s="328"/>
      <c r="G6597" s="328"/>
      <c r="M6597" s="328"/>
    </row>
    <row r="6598" spans="5:13" s="243" customFormat="1">
      <c r="E6598" s="328"/>
      <c r="F6598" s="328"/>
      <c r="G6598" s="328"/>
      <c r="M6598" s="328"/>
    </row>
    <row r="6599" spans="5:13" s="243" customFormat="1">
      <c r="E6599" s="328"/>
      <c r="F6599" s="328"/>
      <c r="G6599" s="328"/>
      <c r="M6599" s="328"/>
    </row>
    <row r="6600" spans="5:13" s="243" customFormat="1">
      <c r="E6600" s="328"/>
      <c r="F6600" s="328"/>
      <c r="G6600" s="328"/>
      <c r="M6600" s="328"/>
    </row>
    <row r="6601" spans="5:13" s="243" customFormat="1">
      <c r="E6601" s="328"/>
      <c r="F6601" s="328"/>
      <c r="G6601" s="328"/>
      <c r="M6601" s="328"/>
    </row>
    <row r="6602" spans="5:13" s="243" customFormat="1">
      <c r="E6602" s="328"/>
      <c r="F6602" s="328"/>
      <c r="G6602" s="328"/>
      <c r="M6602" s="328"/>
    </row>
    <row r="6603" spans="5:13" s="243" customFormat="1">
      <c r="E6603" s="328"/>
      <c r="F6603" s="328"/>
      <c r="G6603" s="328"/>
      <c r="M6603" s="328"/>
    </row>
    <row r="6604" spans="5:13" s="243" customFormat="1">
      <c r="E6604" s="328"/>
      <c r="F6604" s="328"/>
      <c r="G6604" s="328"/>
      <c r="M6604" s="328"/>
    </row>
    <row r="6605" spans="5:13" s="243" customFormat="1">
      <c r="E6605" s="328"/>
      <c r="F6605" s="328"/>
      <c r="G6605" s="328"/>
      <c r="M6605" s="328"/>
    </row>
    <row r="6606" spans="5:13" s="243" customFormat="1">
      <c r="E6606" s="328"/>
      <c r="F6606" s="328"/>
      <c r="G6606" s="328"/>
      <c r="M6606" s="328"/>
    </row>
    <row r="6607" spans="5:13" s="243" customFormat="1">
      <c r="E6607" s="328"/>
      <c r="F6607" s="328"/>
      <c r="G6607" s="328"/>
      <c r="M6607" s="328"/>
    </row>
    <row r="6608" spans="5:13" s="243" customFormat="1">
      <c r="E6608" s="328"/>
      <c r="F6608" s="328"/>
      <c r="G6608" s="328"/>
      <c r="M6608" s="328"/>
    </row>
    <row r="6609" spans="5:13" s="243" customFormat="1">
      <c r="E6609" s="328"/>
      <c r="F6609" s="328"/>
      <c r="G6609" s="328"/>
      <c r="M6609" s="328"/>
    </row>
    <row r="6610" spans="5:13" s="243" customFormat="1">
      <c r="E6610" s="328"/>
      <c r="F6610" s="328"/>
      <c r="G6610" s="328"/>
      <c r="M6610" s="328"/>
    </row>
    <row r="6611" spans="5:13" s="243" customFormat="1">
      <c r="E6611" s="328"/>
      <c r="F6611" s="328"/>
      <c r="G6611" s="328"/>
      <c r="M6611" s="328"/>
    </row>
    <row r="6612" spans="5:13" s="243" customFormat="1">
      <c r="E6612" s="328"/>
      <c r="F6612" s="328"/>
      <c r="G6612" s="328"/>
      <c r="M6612" s="328"/>
    </row>
    <row r="6613" spans="5:13" s="243" customFormat="1">
      <c r="E6613" s="328"/>
      <c r="F6613" s="328"/>
      <c r="G6613" s="328"/>
      <c r="M6613" s="328"/>
    </row>
    <row r="6614" spans="5:13" s="243" customFormat="1">
      <c r="E6614" s="328"/>
      <c r="F6614" s="328"/>
      <c r="G6614" s="328"/>
      <c r="M6614" s="328"/>
    </row>
    <row r="6615" spans="5:13" s="243" customFormat="1">
      <c r="E6615" s="328"/>
      <c r="F6615" s="328"/>
      <c r="G6615" s="328"/>
      <c r="M6615" s="328"/>
    </row>
    <row r="6616" spans="5:13" s="243" customFormat="1">
      <c r="E6616" s="328"/>
      <c r="F6616" s="328"/>
      <c r="G6616" s="328"/>
      <c r="M6616" s="328"/>
    </row>
    <row r="6617" spans="5:13" s="243" customFormat="1">
      <c r="E6617" s="328"/>
      <c r="F6617" s="328"/>
      <c r="G6617" s="328"/>
      <c r="M6617" s="328"/>
    </row>
    <row r="6618" spans="5:13" s="243" customFormat="1">
      <c r="E6618" s="328"/>
      <c r="F6618" s="328"/>
      <c r="G6618" s="328"/>
      <c r="M6618" s="328"/>
    </row>
    <row r="6619" spans="5:13" s="243" customFormat="1">
      <c r="E6619" s="328"/>
      <c r="F6619" s="328"/>
      <c r="G6619" s="328"/>
      <c r="M6619" s="328"/>
    </row>
    <row r="6620" spans="5:13" s="243" customFormat="1">
      <c r="E6620" s="328"/>
      <c r="F6620" s="328"/>
      <c r="G6620" s="328"/>
      <c r="M6620" s="328"/>
    </row>
    <row r="6621" spans="5:13" s="243" customFormat="1">
      <c r="E6621" s="328"/>
      <c r="F6621" s="328"/>
      <c r="G6621" s="328"/>
      <c r="M6621" s="328"/>
    </row>
    <row r="6622" spans="5:13" s="243" customFormat="1">
      <c r="E6622" s="328"/>
      <c r="F6622" s="328"/>
      <c r="G6622" s="328"/>
      <c r="M6622" s="328"/>
    </row>
    <row r="6623" spans="5:13" s="243" customFormat="1">
      <c r="E6623" s="328"/>
      <c r="F6623" s="328"/>
      <c r="G6623" s="328"/>
      <c r="M6623" s="328"/>
    </row>
    <row r="6624" spans="5:13" s="243" customFormat="1">
      <c r="E6624" s="328"/>
      <c r="F6624" s="328"/>
      <c r="G6624" s="328"/>
      <c r="M6624" s="328"/>
    </row>
    <row r="6625" spans="5:13" s="243" customFormat="1">
      <c r="E6625" s="328"/>
      <c r="F6625" s="328"/>
      <c r="G6625" s="328"/>
      <c r="M6625" s="328"/>
    </row>
    <row r="6626" spans="5:13" s="243" customFormat="1">
      <c r="E6626" s="328"/>
      <c r="F6626" s="328"/>
      <c r="G6626" s="328"/>
      <c r="M6626" s="328"/>
    </row>
    <row r="6627" spans="5:13" s="243" customFormat="1">
      <c r="E6627" s="328"/>
      <c r="F6627" s="328"/>
      <c r="G6627" s="328"/>
      <c r="M6627" s="328"/>
    </row>
    <row r="6628" spans="5:13" s="243" customFormat="1">
      <c r="E6628" s="328"/>
      <c r="F6628" s="328"/>
      <c r="G6628" s="328"/>
      <c r="M6628" s="328"/>
    </row>
    <row r="6629" spans="5:13" s="243" customFormat="1">
      <c r="E6629" s="328"/>
      <c r="F6629" s="328"/>
      <c r="G6629" s="328"/>
      <c r="M6629" s="328"/>
    </row>
    <row r="6630" spans="5:13" s="243" customFormat="1">
      <c r="E6630" s="328"/>
      <c r="F6630" s="328"/>
      <c r="G6630" s="328"/>
      <c r="M6630" s="328"/>
    </row>
    <row r="6631" spans="5:13" s="243" customFormat="1">
      <c r="E6631" s="328"/>
      <c r="F6631" s="328"/>
      <c r="G6631" s="328"/>
      <c r="M6631" s="328"/>
    </row>
    <row r="6632" spans="5:13" s="243" customFormat="1">
      <c r="E6632" s="328"/>
      <c r="F6632" s="328"/>
      <c r="G6632" s="328"/>
      <c r="M6632" s="328"/>
    </row>
    <row r="6633" spans="5:13" s="243" customFormat="1">
      <c r="E6633" s="328"/>
      <c r="F6633" s="328"/>
      <c r="G6633" s="328"/>
      <c r="M6633" s="328"/>
    </row>
    <row r="6634" spans="5:13" s="243" customFormat="1">
      <c r="E6634" s="328"/>
      <c r="F6634" s="328"/>
      <c r="G6634" s="328"/>
      <c r="M6634" s="328"/>
    </row>
    <row r="6635" spans="5:13" s="243" customFormat="1">
      <c r="E6635" s="328"/>
      <c r="F6635" s="328"/>
      <c r="G6635" s="328"/>
      <c r="M6635" s="328"/>
    </row>
    <row r="6636" spans="5:13" s="243" customFormat="1">
      <c r="E6636" s="328"/>
      <c r="F6636" s="328"/>
      <c r="G6636" s="328"/>
      <c r="M6636" s="328"/>
    </row>
    <row r="6637" spans="5:13" s="243" customFormat="1">
      <c r="E6637" s="328"/>
      <c r="F6637" s="328"/>
      <c r="G6637" s="328"/>
      <c r="M6637" s="328"/>
    </row>
    <row r="6638" spans="5:13" s="243" customFormat="1">
      <c r="E6638" s="328"/>
      <c r="F6638" s="328"/>
      <c r="G6638" s="328"/>
      <c r="M6638" s="328"/>
    </row>
    <row r="6639" spans="5:13" s="243" customFormat="1">
      <c r="E6639" s="328"/>
      <c r="F6639" s="328"/>
      <c r="G6639" s="328"/>
      <c r="M6639" s="328"/>
    </row>
    <row r="6640" spans="5:13" s="243" customFormat="1">
      <c r="E6640" s="328"/>
      <c r="F6640" s="328"/>
      <c r="G6640" s="328"/>
      <c r="M6640" s="328"/>
    </row>
    <row r="6641" spans="5:13" s="243" customFormat="1">
      <c r="E6641" s="328"/>
      <c r="F6641" s="328"/>
      <c r="G6641" s="328"/>
      <c r="M6641" s="328"/>
    </row>
    <row r="6642" spans="5:13" s="243" customFormat="1">
      <c r="E6642" s="328"/>
      <c r="F6642" s="328"/>
      <c r="G6642" s="328"/>
      <c r="M6642" s="328"/>
    </row>
    <row r="6643" spans="5:13" s="243" customFormat="1">
      <c r="E6643" s="328"/>
      <c r="F6643" s="328"/>
      <c r="G6643" s="328"/>
      <c r="M6643" s="328"/>
    </row>
    <row r="6644" spans="5:13" s="243" customFormat="1">
      <c r="E6644" s="328"/>
      <c r="F6644" s="328"/>
      <c r="G6644" s="328"/>
      <c r="M6644" s="328"/>
    </row>
    <row r="6645" spans="5:13" s="243" customFormat="1">
      <c r="E6645" s="328"/>
      <c r="F6645" s="328"/>
      <c r="G6645" s="328"/>
      <c r="M6645" s="328"/>
    </row>
    <row r="6646" spans="5:13" s="243" customFormat="1">
      <c r="E6646" s="328"/>
      <c r="F6646" s="328"/>
      <c r="G6646" s="328"/>
      <c r="M6646" s="328"/>
    </row>
    <row r="6647" spans="5:13" s="243" customFormat="1">
      <c r="E6647" s="328"/>
      <c r="F6647" s="328"/>
      <c r="G6647" s="328"/>
      <c r="M6647" s="328"/>
    </row>
    <row r="6648" spans="5:13" s="243" customFormat="1">
      <c r="E6648" s="328"/>
      <c r="F6648" s="328"/>
      <c r="G6648" s="328"/>
      <c r="M6648" s="328"/>
    </row>
    <row r="6649" spans="5:13" s="243" customFormat="1">
      <c r="E6649" s="328"/>
      <c r="F6649" s="328"/>
      <c r="G6649" s="328"/>
      <c r="M6649" s="328"/>
    </row>
    <row r="6650" spans="5:13" s="243" customFormat="1">
      <c r="E6650" s="328"/>
      <c r="F6650" s="328"/>
      <c r="G6650" s="328"/>
      <c r="M6650" s="328"/>
    </row>
    <row r="6651" spans="5:13" s="243" customFormat="1">
      <c r="E6651" s="328"/>
      <c r="F6651" s="328"/>
      <c r="G6651" s="328"/>
      <c r="M6651" s="328"/>
    </row>
    <row r="6652" spans="5:13" s="243" customFormat="1">
      <c r="E6652" s="328"/>
      <c r="F6652" s="328"/>
      <c r="G6652" s="328"/>
      <c r="M6652" s="328"/>
    </row>
    <row r="6653" spans="5:13" s="243" customFormat="1">
      <c r="E6653" s="328"/>
      <c r="F6653" s="328"/>
      <c r="G6653" s="328"/>
      <c r="M6653" s="328"/>
    </row>
    <row r="6654" spans="5:13" s="243" customFormat="1">
      <c r="E6654" s="328"/>
      <c r="F6654" s="328"/>
      <c r="G6654" s="328"/>
      <c r="M6654" s="328"/>
    </row>
    <row r="6655" spans="5:13" s="243" customFormat="1">
      <c r="E6655" s="328"/>
      <c r="F6655" s="328"/>
      <c r="G6655" s="328"/>
      <c r="M6655" s="328"/>
    </row>
    <row r="6656" spans="5:13" s="243" customFormat="1">
      <c r="E6656" s="328"/>
      <c r="F6656" s="328"/>
      <c r="G6656" s="328"/>
      <c r="M6656" s="328"/>
    </row>
    <row r="6657" spans="5:13" s="243" customFormat="1">
      <c r="E6657" s="328"/>
      <c r="F6657" s="328"/>
      <c r="G6657" s="328"/>
      <c r="M6657" s="328"/>
    </row>
    <row r="6658" spans="5:13" s="243" customFormat="1">
      <c r="E6658" s="328"/>
      <c r="F6658" s="328"/>
      <c r="G6658" s="328"/>
      <c r="M6658" s="328"/>
    </row>
    <row r="6659" spans="5:13" s="243" customFormat="1">
      <c r="E6659" s="328"/>
      <c r="F6659" s="328"/>
      <c r="G6659" s="328"/>
      <c r="M6659" s="328"/>
    </row>
    <row r="6660" spans="5:13" s="243" customFormat="1">
      <c r="E6660" s="328"/>
      <c r="F6660" s="328"/>
      <c r="G6660" s="328"/>
      <c r="M6660" s="328"/>
    </row>
    <row r="6661" spans="5:13" s="243" customFormat="1">
      <c r="E6661" s="328"/>
      <c r="F6661" s="328"/>
      <c r="G6661" s="328"/>
      <c r="M6661" s="328"/>
    </row>
    <row r="6662" spans="5:13" s="243" customFormat="1">
      <c r="E6662" s="328"/>
      <c r="F6662" s="328"/>
      <c r="G6662" s="328"/>
      <c r="M6662" s="328"/>
    </row>
    <row r="6663" spans="5:13" s="243" customFormat="1">
      <c r="E6663" s="328"/>
      <c r="F6663" s="328"/>
      <c r="G6663" s="328"/>
      <c r="M6663" s="328"/>
    </row>
    <row r="6664" spans="5:13" s="243" customFormat="1">
      <c r="E6664" s="328"/>
      <c r="F6664" s="328"/>
      <c r="G6664" s="328"/>
      <c r="M6664" s="328"/>
    </row>
    <row r="6665" spans="5:13" s="243" customFormat="1">
      <c r="E6665" s="328"/>
      <c r="F6665" s="328"/>
      <c r="G6665" s="328"/>
      <c r="M6665" s="328"/>
    </row>
    <row r="6666" spans="5:13" s="243" customFormat="1">
      <c r="E6666" s="328"/>
      <c r="F6666" s="328"/>
      <c r="G6666" s="328"/>
      <c r="M6666" s="328"/>
    </row>
    <row r="6667" spans="5:13" s="243" customFormat="1">
      <c r="E6667" s="328"/>
      <c r="F6667" s="328"/>
      <c r="G6667" s="328"/>
      <c r="M6667" s="328"/>
    </row>
    <row r="6668" spans="5:13" s="243" customFormat="1">
      <c r="E6668" s="328"/>
      <c r="F6668" s="328"/>
      <c r="G6668" s="328"/>
      <c r="M6668" s="328"/>
    </row>
    <row r="6669" spans="5:13" s="243" customFormat="1">
      <c r="E6669" s="328"/>
      <c r="F6669" s="328"/>
      <c r="G6669" s="328"/>
      <c r="M6669" s="328"/>
    </row>
    <row r="6670" spans="5:13" s="243" customFormat="1">
      <c r="E6670" s="328"/>
      <c r="F6670" s="328"/>
      <c r="G6670" s="328"/>
      <c r="M6670" s="328"/>
    </row>
    <row r="6671" spans="5:13" s="243" customFormat="1">
      <c r="E6671" s="328"/>
      <c r="F6671" s="328"/>
      <c r="G6671" s="328"/>
      <c r="M6671" s="328"/>
    </row>
    <row r="6672" spans="5:13" s="243" customFormat="1">
      <c r="E6672" s="328"/>
      <c r="F6672" s="328"/>
      <c r="G6672" s="328"/>
      <c r="M6672" s="328"/>
    </row>
    <row r="6673" spans="5:13" s="243" customFormat="1">
      <c r="E6673" s="328"/>
      <c r="F6673" s="328"/>
      <c r="G6673" s="328"/>
      <c r="M6673" s="328"/>
    </row>
    <row r="6674" spans="5:13" s="243" customFormat="1">
      <c r="E6674" s="328"/>
      <c r="F6674" s="328"/>
      <c r="G6674" s="328"/>
      <c r="M6674" s="328"/>
    </row>
    <row r="6675" spans="5:13" s="243" customFormat="1">
      <c r="E6675" s="328"/>
      <c r="F6675" s="328"/>
      <c r="G6675" s="328"/>
      <c r="M6675" s="328"/>
    </row>
    <row r="6676" spans="5:13" s="243" customFormat="1">
      <c r="E6676" s="328"/>
      <c r="F6676" s="328"/>
      <c r="G6676" s="328"/>
      <c r="M6676" s="328"/>
    </row>
    <row r="6677" spans="5:13" s="243" customFormat="1">
      <c r="E6677" s="328"/>
      <c r="F6677" s="328"/>
      <c r="G6677" s="328"/>
      <c r="M6677" s="328"/>
    </row>
    <row r="6678" spans="5:13" s="243" customFormat="1">
      <c r="E6678" s="328"/>
      <c r="F6678" s="328"/>
      <c r="G6678" s="328"/>
      <c r="M6678" s="328"/>
    </row>
    <row r="6679" spans="5:13" s="243" customFormat="1">
      <c r="E6679" s="328"/>
      <c r="F6679" s="328"/>
      <c r="G6679" s="328"/>
      <c r="M6679" s="328"/>
    </row>
    <row r="6680" spans="5:13" s="243" customFormat="1">
      <c r="E6680" s="328"/>
      <c r="F6680" s="328"/>
      <c r="G6680" s="328"/>
      <c r="M6680" s="328"/>
    </row>
    <row r="6681" spans="5:13" s="243" customFormat="1">
      <c r="E6681" s="328"/>
      <c r="F6681" s="328"/>
      <c r="G6681" s="328"/>
      <c r="M6681" s="328"/>
    </row>
    <row r="6682" spans="5:13" s="243" customFormat="1">
      <c r="E6682" s="328"/>
      <c r="F6682" s="328"/>
      <c r="G6682" s="328"/>
      <c r="M6682" s="328"/>
    </row>
    <row r="6683" spans="5:13" s="243" customFormat="1">
      <c r="E6683" s="328"/>
      <c r="F6683" s="328"/>
      <c r="G6683" s="328"/>
      <c r="M6683" s="328"/>
    </row>
    <row r="6684" spans="5:13" s="243" customFormat="1">
      <c r="E6684" s="328"/>
      <c r="F6684" s="328"/>
      <c r="G6684" s="328"/>
      <c r="M6684" s="328"/>
    </row>
    <row r="6685" spans="5:13" s="243" customFormat="1">
      <c r="E6685" s="328"/>
      <c r="F6685" s="328"/>
      <c r="G6685" s="328"/>
      <c r="M6685" s="328"/>
    </row>
    <row r="6686" spans="5:13" s="243" customFormat="1">
      <c r="E6686" s="328"/>
      <c r="F6686" s="328"/>
      <c r="G6686" s="328"/>
      <c r="M6686" s="328"/>
    </row>
    <row r="6687" spans="5:13" s="243" customFormat="1">
      <c r="E6687" s="328"/>
      <c r="F6687" s="328"/>
      <c r="G6687" s="328"/>
      <c r="M6687" s="328"/>
    </row>
    <row r="6688" spans="5:13" s="243" customFormat="1">
      <c r="E6688" s="328"/>
      <c r="F6688" s="328"/>
      <c r="G6688" s="328"/>
      <c r="M6688" s="328"/>
    </row>
    <row r="6689" spans="5:13" s="243" customFormat="1">
      <c r="E6689" s="328"/>
      <c r="F6689" s="328"/>
      <c r="G6689" s="328"/>
      <c r="M6689" s="328"/>
    </row>
    <row r="6690" spans="5:13" s="243" customFormat="1">
      <c r="E6690" s="328"/>
      <c r="F6690" s="328"/>
      <c r="G6690" s="328"/>
      <c r="M6690" s="328"/>
    </row>
    <row r="6691" spans="5:13" s="243" customFormat="1">
      <c r="E6691" s="328"/>
      <c r="F6691" s="328"/>
      <c r="G6691" s="328"/>
      <c r="M6691" s="328"/>
    </row>
    <row r="6692" spans="5:13" s="243" customFormat="1">
      <c r="E6692" s="328"/>
      <c r="F6692" s="328"/>
      <c r="G6692" s="328"/>
      <c r="M6692" s="328"/>
    </row>
    <row r="6693" spans="5:13" s="243" customFormat="1">
      <c r="E6693" s="328"/>
      <c r="F6693" s="328"/>
      <c r="G6693" s="328"/>
      <c r="M6693" s="328"/>
    </row>
    <row r="6694" spans="5:13" s="243" customFormat="1">
      <c r="E6694" s="328"/>
      <c r="F6694" s="328"/>
      <c r="G6694" s="328"/>
      <c r="M6694" s="328"/>
    </row>
    <row r="6695" spans="5:13" s="243" customFormat="1">
      <c r="E6695" s="328"/>
      <c r="F6695" s="328"/>
      <c r="G6695" s="328"/>
      <c r="M6695" s="328"/>
    </row>
    <row r="6696" spans="5:13" s="243" customFormat="1">
      <c r="E6696" s="328"/>
      <c r="F6696" s="328"/>
      <c r="G6696" s="328"/>
      <c r="M6696" s="328"/>
    </row>
    <row r="6697" spans="5:13" s="243" customFormat="1">
      <c r="E6697" s="328"/>
      <c r="F6697" s="328"/>
      <c r="G6697" s="328"/>
      <c r="M6697" s="328"/>
    </row>
    <row r="6698" spans="5:13" s="243" customFormat="1">
      <c r="E6698" s="328"/>
      <c r="F6698" s="328"/>
      <c r="G6698" s="328"/>
      <c r="M6698" s="328"/>
    </row>
    <row r="6699" spans="5:13" s="243" customFormat="1">
      <c r="E6699" s="328"/>
      <c r="F6699" s="328"/>
      <c r="G6699" s="328"/>
      <c r="M6699" s="328"/>
    </row>
    <row r="6700" spans="5:13" s="243" customFormat="1">
      <c r="E6700" s="328"/>
      <c r="F6700" s="328"/>
      <c r="G6700" s="328"/>
      <c r="M6700" s="328"/>
    </row>
    <row r="6701" spans="5:13" s="243" customFormat="1">
      <c r="E6701" s="328"/>
      <c r="F6701" s="328"/>
      <c r="G6701" s="328"/>
      <c r="M6701" s="328"/>
    </row>
    <row r="6702" spans="5:13" s="243" customFormat="1">
      <c r="E6702" s="328"/>
      <c r="F6702" s="328"/>
      <c r="G6702" s="328"/>
      <c r="M6702" s="328"/>
    </row>
    <row r="6703" spans="5:13" s="243" customFormat="1">
      <c r="E6703" s="328"/>
      <c r="F6703" s="328"/>
      <c r="G6703" s="328"/>
      <c r="M6703" s="328"/>
    </row>
    <row r="6704" spans="5:13" s="243" customFormat="1">
      <c r="E6704" s="328"/>
      <c r="F6704" s="328"/>
      <c r="G6704" s="328"/>
      <c r="M6704" s="328"/>
    </row>
    <row r="6705" spans="5:13" s="243" customFormat="1">
      <c r="E6705" s="328"/>
      <c r="F6705" s="328"/>
      <c r="G6705" s="328"/>
      <c r="M6705" s="328"/>
    </row>
    <row r="6706" spans="5:13" s="243" customFormat="1">
      <c r="E6706" s="328"/>
      <c r="F6706" s="328"/>
      <c r="G6706" s="328"/>
      <c r="M6706" s="328"/>
    </row>
    <row r="6707" spans="5:13" s="243" customFormat="1">
      <c r="E6707" s="328"/>
      <c r="F6707" s="328"/>
      <c r="G6707" s="328"/>
      <c r="M6707" s="328"/>
    </row>
    <row r="6708" spans="5:13" s="243" customFormat="1">
      <c r="E6708" s="328"/>
      <c r="F6708" s="328"/>
      <c r="G6708" s="328"/>
      <c r="M6708" s="328"/>
    </row>
    <row r="6709" spans="5:13" s="243" customFormat="1">
      <c r="E6709" s="328"/>
      <c r="F6709" s="328"/>
      <c r="G6709" s="328"/>
      <c r="M6709" s="328"/>
    </row>
    <row r="6710" spans="5:13" s="243" customFormat="1">
      <c r="E6710" s="328"/>
      <c r="F6710" s="328"/>
      <c r="G6710" s="328"/>
      <c r="M6710" s="328"/>
    </row>
    <row r="6711" spans="5:13" s="243" customFormat="1">
      <c r="E6711" s="328"/>
      <c r="F6711" s="328"/>
      <c r="G6711" s="328"/>
      <c r="M6711" s="328"/>
    </row>
    <row r="6712" spans="5:13" s="243" customFormat="1">
      <c r="E6712" s="328"/>
      <c r="F6712" s="328"/>
      <c r="G6712" s="328"/>
      <c r="M6712" s="328"/>
    </row>
    <row r="6713" spans="5:13" s="243" customFormat="1">
      <c r="E6713" s="328"/>
      <c r="F6713" s="328"/>
      <c r="G6713" s="328"/>
      <c r="M6713" s="328"/>
    </row>
    <row r="6714" spans="5:13" s="243" customFormat="1">
      <c r="E6714" s="328"/>
      <c r="F6714" s="328"/>
      <c r="G6714" s="328"/>
      <c r="M6714" s="328"/>
    </row>
    <row r="6715" spans="5:13" s="243" customFormat="1">
      <c r="E6715" s="328"/>
      <c r="F6715" s="328"/>
      <c r="G6715" s="328"/>
      <c r="M6715" s="328"/>
    </row>
    <row r="6716" spans="5:13" s="243" customFormat="1">
      <c r="E6716" s="328"/>
      <c r="F6716" s="328"/>
      <c r="G6716" s="328"/>
      <c r="M6716" s="328"/>
    </row>
    <row r="6717" spans="5:13" s="243" customFormat="1">
      <c r="E6717" s="328"/>
      <c r="F6717" s="328"/>
      <c r="G6717" s="328"/>
      <c r="M6717" s="328"/>
    </row>
    <row r="6718" spans="5:13" s="243" customFormat="1">
      <c r="E6718" s="328"/>
      <c r="F6718" s="328"/>
      <c r="G6718" s="328"/>
      <c r="M6718" s="328"/>
    </row>
    <row r="6719" spans="5:13" s="243" customFormat="1">
      <c r="E6719" s="328"/>
      <c r="F6719" s="328"/>
      <c r="G6719" s="328"/>
      <c r="M6719" s="328"/>
    </row>
    <row r="6720" spans="5:13" s="243" customFormat="1">
      <c r="E6720" s="328"/>
      <c r="F6720" s="328"/>
      <c r="G6720" s="328"/>
      <c r="M6720" s="328"/>
    </row>
    <row r="6721" spans="5:13" s="243" customFormat="1">
      <c r="E6721" s="328"/>
      <c r="F6721" s="328"/>
      <c r="G6721" s="328"/>
      <c r="M6721" s="328"/>
    </row>
    <row r="6722" spans="5:13" s="243" customFormat="1">
      <c r="E6722" s="328"/>
      <c r="F6722" s="328"/>
      <c r="G6722" s="328"/>
      <c r="M6722" s="328"/>
    </row>
    <row r="6723" spans="5:13" s="243" customFormat="1">
      <c r="E6723" s="328"/>
      <c r="F6723" s="328"/>
      <c r="G6723" s="328"/>
      <c r="M6723" s="328"/>
    </row>
    <row r="6724" spans="5:13" s="243" customFormat="1">
      <c r="E6724" s="328"/>
      <c r="F6724" s="328"/>
      <c r="G6724" s="328"/>
      <c r="M6724" s="328"/>
    </row>
    <row r="6725" spans="5:13" s="243" customFormat="1">
      <c r="E6725" s="328"/>
      <c r="F6725" s="328"/>
      <c r="G6725" s="328"/>
      <c r="M6725" s="328"/>
    </row>
    <row r="6726" spans="5:13" s="243" customFormat="1">
      <c r="E6726" s="328"/>
      <c r="F6726" s="328"/>
      <c r="G6726" s="328"/>
      <c r="M6726" s="328"/>
    </row>
    <row r="6727" spans="5:13" s="243" customFormat="1">
      <c r="E6727" s="328"/>
      <c r="F6727" s="328"/>
      <c r="G6727" s="328"/>
      <c r="M6727" s="328"/>
    </row>
    <row r="6728" spans="5:13" s="243" customFormat="1">
      <c r="E6728" s="328"/>
      <c r="F6728" s="328"/>
      <c r="G6728" s="328"/>
      <c r="M6728" s="328"/>
    </row>
    <row r="6729" spans="5:13" s="243" customFormat="1">
      <c r="E6729" s="328"/>
      <c r="F6729" s="328"/>
      <c r="G6729" s="328"/>
      <c r="M6729" s="328"/>
    </row>
    <row r="6730" spans="5:13" s="243" customFormat="1">
      <c r="E6730" s="328"/>
      <c r="F6730" s="328"/>
      <c r="G6730" s="328"/>
      <c r="M6730" s="328"/>
    </row>
    <row r="6731" spans="5:13" s="243" customFormat="1">
      <c r="E6731" s="328"/>
      <c r="F6731" s="328"/>
      <c r="G6731" s="328"/>
      <c r="M6731" s="328"/>
    </row>
    <row r="6732" spans="5:13" s="243" customFormat="1">
      <c r="E6732" s="328"/>
      <c r="F6732" s="328"/>
      <c r="G6732" s="328"/>
      <c r="M6732" s="328"/>
    </row>
    <row r="6733" spans="5:13" s="243" customFormat="1">
      <c r="E6733" s="328"/>
      <c r="F6733" s="328"/>
      <c r="G6733" s="328"/>
      <c r="M6733" s="328"/>
    </row>
    <row r="6734" spans="5:13" s="243" customFormat="1">
      <c r="E6734" s="328"/>
      <c r="F6734" s="328"/>
      <c r="G6734" s="328"/>
      <c r="M6734" s="328"/>
    </row>
    <row r="6735" spans="5:13" s="243" customFormat="1">
      <c r="E6735" s="328"/>
      <c r="F6735" s="328"/>
      <c r="G6735" s="328"/>
      <c r="M6735" s="328"/>
    </row>
    <row r="6736" spans="5:13" s="243" customFormat="1">
      <c r="E6736" s="328"/>
      <c r="F6736" s="328"/>
      <c r="G6736" s="328"/>
      <c r="M6736" s="328"/>
    </row>
    <row r="6737" spans="5:13" s="243" customFormat="1">
      <c r="E6737" s="328"/>
      <c r="F6737" s="328"/>
      <c r="G6737" s="328"/>
      <c r="M6737" s="328"/>
    </row>
    <row r="6738" spans="5:13" s="243" customFormat="1">
      <c r="E6738" s="328"/>
      <c r="F6738" s="328"/>
      <c r="G6738" s="328"/>
      <c r="M6738" s="328"/>
    </row>
    <row r="6739" spans="5:13" s="243" customFormat="1">
      <c r="E6739" s="328"/>
      <c r="F6739" s="328"/>
      <c r="G6739" s="328"/>
      <c r="M6739" s="328"/>
    </row>
    <row r="6740" spans="5:13" s="243" customFormat="1">
      <c r="E6740" s="328"/>
      <c r="F6740" s="328"/>
      <c r="G6740" s="328"/>
      <c r="M6740" s="328"/>
    </row>
    <row r="6741" spans="5:13" s="243" customFormat="1">
      <c r="E6741" s="328"/>
      <c r="F6741" s="328"/>
      <c r="G6741" s="328"/>
      <c r="M6741" s="328"/>
    </row>
    <row r="6742" spans="5:13" s="243" customFormat="1">
      <c r="E6742" s="328"/>
      <c r="F6742" s="328"/>
      <c r="G6742" s="328"/>
      <c r="M6742" s="328"/>
    </row>
    <row r="6743" spans="5:13" s="243" customFormat="1">
      <c r="E6743" s="328"/>
      <c r="F6743" s="328"/>
      <c r="G6743" s="328"/>
      <c r="M6743" s="328"/>
    </row>
    <row r="6744" spans="5:13" s="243" customFormat="1">
      <c r="E6744" s="328"/>
      <c r="F6744" s="328"/>
      <c r="G6744" s="328"/>
      <c r="M6744" s="328"/>
    </row>
    <row r="6745" spans="5:13" s="243" customFormat="1">
      <c r="E6745" s="328"/>
      <c r="F6745" s="328"/>
      <c r="G6745" s="328"/>
      <c r="M6745" s="328"/>
    </row>
    <row r="6746" spans="5:13" s="243" customFormat="1">
      <c r="E6746" s="328"/>
      <c r="F6746" s="328"/>
      <c r="G6746" s="328"/>
      <c r="M6746" s="328"/>
    </row>
    <row r="6747" spans="5:13" s="243" customFormat="1">
      <c r="E6747" s="328"/>
      <c r="F6747" s="328"/>
      <c r="G6747" s="328"/>
      <c r="M6747" s="328"/>
    </row>
    <row r="6748" spans="5:13" s="243" customFormat="1">
      <c r="E6748" s="328"/>
      <c r="F6748" s="328"/>
      <c r="G6748" s="328"/>
      <c r="M6748" s="328"/>
    </row>
    <row r="6749" spans="5:13" s="243" customFormat="1">
      <c r="E6749" s="328"/>
      <c r="F6749" s="328"/>
      <c r="G6749" s="328"/>
      <c r="M6749" s="328"/>
    </row>
    <row r="6750" spans="5:13" s="243" customFormat="1">
      <c r="E6750" s="328"/>
      <c r="F6750" s="328"/>
      <c r="G6750" s="328"/>
      <c r="M6750" s="328"/>
    </row>
    <row r="6751" spans="5:13" s="243" customFormat="1">
      <c r="E6751" s="328"/>
      <c r="F6751" s="328"/>
      <c r="G6751" s="328"/>
      <c r="M6751" s="328"/>
    </row>
    <row r="6752" spans="5:13" s="243" customFormat="1">
      <c r="E6752" s="328"/>
      <c r="F6752" s="328"/>
      <c r="G6752" s="328"/>
      <c r="M6752" s="328"/>
    </row>
    <row r="6753" spans="5:13" s="243" customFormat="1">
      <c r="E6753" s="328"/>
      <c r="F6753" s="328"/>
      <c r="G6753" s="328"/>
      <c r="M6753" s="328"/>
    </row>
    <row r="6754" spans="5:13" s="243" customFormat="1">
      <c r="E6754" s="328"/>
      <c r="F6754" s="328"/>
      <c r="G6754" s="328"/>
      <c r="M6754" s="328"/>
    </row>
    <row r="6755" spans="5:13" s="243" customFormat="1">
      <c r="E6755" s="328"/>
      <c r="F6755" s="328"/>
      <c r="G6755" s="328"/>
      <c r="M6755" s="328"/>
    </row>
    <row r="6756" spans="5:13" s="243" customFormat="1">
      <c r="E6756" s="328"/>
      <c r="F6756" s="328"/>
      <c r="G6756" s="328"/>
      <c r="M6756" s="328"/>
    </row>
    <row r="6757" spans="5:13" s="243" customFormat="1">
      <c r="E6757" s="328"/>
      <c r="F6757" s="328"/>
      <c r="G6757" s="328"/>
      <c r="M6757" s="328"/>
    </row>
    <row r="6758" spans="5:13" s="243" customFormat="1">
      <c r="E6758" s="328"/>
      <c r="F6758" s="328"/>
      <c r="G6758" s="328"/>
      <c r="M6758" s="328"/>
    </row>
    <row r="6759" spans="5:13" s="243" customFormat="1">
      <c r="E6759" s="328"/>
      <c r="F6759" s="328"/>
      <c r="G6759" s="328"/>
      <c r="M6759" s="328"/>
    </row>
    <row r="6760" spans="5:13" s="243" customFormat="1">
      <c r="E6760" s="328"/>
      <c r="F6760" s="328"/>
      <c r="G6760" s="328"/>
      <c r="M6760" s="328"/>
    </row>
    <row r="6761" spans="5:13" s="243" customFormat="1">
      <c r="E6761" s="328"/>
      <c r="F6761" s="328"/>
      <c r="G6761" s="328"/>
      <c r="M6761" s="328"/>
    </row>
    <row r="6762" spans="5:13" s="243" customFormat="1">
      <c r="E6762" s="328"/>
      <c r="F6762" s="328"/>
      <c r="G6762" s="328"/>
      <c r="M6762" s="328"/>
    </row>
    <row r="6763" spans="5:13" s="243" customFormat="1">
      <c r="E6763" s="328"/>
      <c r="F6763" s="328"/>
      <c r="G6763" s="328"/>
      <c r="M6763" s="328"/>
    </row>
    <row r="6764" spans="5:13" s="243" customFormat="1">
      <c r="E6764" s="328"/>
      <c r="F6764" s="328"/>
      <c r="G6764" s="328"/>
      <c r="M6764" s="328"/>
    </row>
    <row r="6765" spans="5:13" s="243" customFormat="1">
      <c r="E6765" s="328"/>
      <c r="F6765" s="328"/>
      <c r="G6765" s="328"/>
      <c r="M6765" s="328"/>
    </row>
    <row r="6766" spans="5:13" s="243" customFormat="1">
      <c r="E6766" s="328"/>
      <c r="F6766" s="328"/>
      <c r="G6766" s="328"/>
      <c r="M6766" s="328"/>
    </row>
    <row r="6767" spans="5:13" s="243" customFormat="1">
      <c r="E6767" s="328"/>
      <c r="F6767" s="328"/>
      <c r="G6767" s="328"/>
      <c r="M6767" s="328"/>
    </row>
    <row r="6768" spans="5:13" s="243" customFormat="1">
      <c r="E6768" s="328"/>
      <c r="F6768" s="328"/>
      <c r="G6768" s="328"/>
      <c r="M6768" s="328"/>
    </row>
    <row r="6769" spans="5:13" s="243" customFormat="1">
      <c r="E6769" s="328"/>
      <c r="F6769" s="328"/>
      <c r="G6769" s="328"/>
      <c r="M6769" s="328"/>
    </row>
    <row r="6770" spans="5:13" s="243" customFormat="1">
      <c r="E6770" s="328"/>
      <c r="F6770" s="328"/>
      <c r="G6770" s="328"/>
      <c r="M6770" s="328"/>
    </row>
    <row r="6771" spans="5:13" s="243" customFormat="1">
      <c r="E6771" s="328"/>
      <c r="F6771" s="328"/>
      <c r="G6771" s="328"/>
      <c r="M6771" s="328"/>
    </row>
    <row r="6772" spans="5:13" s="243" customFormat="1">
      <c r="E6772" s="328"/>
      <c r="F6772" s="328"/>
      <c r="G6772" s="328"/>
      <c r="M6772" s="328"/>
    </row>
    <row r="6773" spans="5:13" s="243" customFormat="1">
      <c r="E6773" s="328"/>
      <c r="F6773" s="328"/>
      <c r="G6773" s="328"/>
      <c r="M6773" s="328"/>
    </row>
    <row r="6774" spans="5:13" s="243" customFormat="1">
      <c r="E6774" s="328"/>
      <c r="F6774" s="328"/>
      <c r="G6774" s="328"/>
      <c r="M6774" s="328"/>
    </row>
    <row r="6775" spans="5:13" s="243" customFormat="1">
      <c r="E6775" s="328"/>
      <c r="F6775" s="328"/>
      <c r="G6775" s="328"/>
      <c r="M6775" s="328"/>
    </row>
    <row r="6776" spans="5:13" s="243" customFormat="1">
      <c r="E6776" s="328"/>
      <c r="F6776" s="328"/>
      <c r="G6776" s="328"/>
      <c r="M6776" s="328"/>
    </row>
    <row r="6777" spans="5:13" s="243" customFormat="1">
      <c r="E6777" s="328"/>
      <c r="F6777" s="328"/>
      <c r="G6777" s="328"/>
      <c r="M6777" s="328"/>
    </row>
    <row r="6778" spans="5:13" s="243" customFormat="1">
      <c r="E6778" s="328"/>
      <c r="F6778" s="328"/>
      <c r="G6778" s="328"/>
      <c r="M6778" s="328"/>
    </row>
    <row r="6779" spans="5:13" s="243" customFormat="1">
      <c r="E6779" s="328"/>
      <c r="F6779" s="328"/>
      <c r="G6779" s="328"/>
      <c r="M6779" s="328"/>
    </row>
    <row r="6780" spans="5:13" s="243" customFormat="1">
      <c r="E6780" s="328"/>
      <c r="F6780" s="328"/>
      <c r="G6780" s="328"/>
      <c r="M6780" s="328"/>
    </row>
    <row r="6781" spans="5:13" s="243" customFormat="1">
      <c r="E6781" s="328"/>
      <c r="F6781" s="328"/>
      <c r="G6781" s="328"/>
      <c r="M6781" s="328"/>
    </row>
    <row r="6782" spans="5:13" s="243" customFormat="1">
      <c r="E6782" s="328"/>
      <c r="F6782" s="328"/>
      <c r="G6782" s="328"/>
      <c r="M6782" s="328"/>
    </row>
    <row r="6783" spans="5:13" s="243" customFormat="1">
      <c r="E6783" s="328"/>
      <c r="F6783" s="328"/>
      <c r="G6783" s="328"/>
      <c r="M6783" s="328"/>
    </row>
    <row r="6784" spans="5:13" s="243" customFormat="1">
      <c r="E6784" s="328"/>
      <c r="F6784" s="328"/>
      <c r="G6784" s="328"/>
      <c r="M6784" s="328"/>
    </row>
    <row r="6785" spans="5:13" s="243" customFormat="1">
      <c r="E6785" s="328"/>
      <c r="F6785" s="328"/>
      <c r="G6785" s="328"/>
      <c r="M6785" s="328"/>
    </row>
    <row r="6786" spans="5:13" s="243" customFormat="1">
      <c r="E6786" s="328"/>
      <c r="F6786" s="328"/>
      <c r="G6786" s="328"/>
      <c r="M6786" s="328"/>
    </row>
    <row r="6787" spans="5:13" s="243" customFormat="1">
      <c r="E6787" s="328"/>
      <c r="F6787" s="328"/>
      <c r="G6787" s="328"/>
      <c r="M6787" s="328"/>
    </row>
    <row r="6788" spans="5:13" s="243" customFormat="1">
      <c r="E6788" s="328"/>
      <c r="F6788" s="328"/>
      <c r="G6788" s="328"/>
      <c r="M6788" s="328"/>
    </row>
    <row r="6789" spans="5:13" s="243" customFormat="1">
      <c r="E6789" s="328"/>
      <c r="F6789" s="328"/>
      <c r="G6789" s="328"/>
      <c r="M6789" s="328"/>
    </row>
    <row r="6790" spans="5:13" s="243" customFormat="1">
      <c r="E6790" s="328"/>
      <c r="F6790" s="328"/>
      <c r="G6790" s="328"/>
      <c r="M6790" s="328"/>
    </row>
    <row r="6791" spans="5:13" s="243" customFormat="1">
      <c r="E6791" s="328"/>
      <c r="F6791" s="328"/>
      <c r="G6791" s="328"/>
      <c r="M6791" s="328"/>
    </row>
    <row r="6792" spans="5:13" s="243" customFormat="1">
      <c r="E6792" s="328"/>
      <c r="F6792" s="328"/>
      <c r="G6792" s="328"/>
      <c r="M6792" s="328"/>
    </row>
    <row r="6793" spans="5:13" s="243" customFormat="1">
      <c r="E6793" s="328"/>
      <c r="F6793" s="328"/>
      <c r="G6793" s="328"/>
      <c r="M6793" s="328"/>
    </row>
    <row r="6794" spans="5:13" s="243" customFormat="1">
      <c r="E6794" s="328"/>
      <c r="F6794" s="328"/>
      <c r="G6794" s="328"/>
      <c r="M6794" s="328"/>
    </row>
    <row r="6795" spans="5:13" s="243" customFormat="1">
      <c r="E6795" s="328"/>
      <c r="F6795" s="328"/>
      <c r="G6795" s="328"/>
      <c r="M6795" s="328"/>
    </row>
    <row r="6796" spans="5:13" s="243" customFormat="1">
      <c r="E6796" s="328"/>
      <c r="F6796" s="328"/>
      <c r="G6796" s="328"/>
      <c r="M6796" s="328"/>
    </row>
    <row r="6797" spans="5:13" s="243" customFormat="1">
      <c r="E6797" s="328"/>
      <c r="F6797" s="328"/>
      <c r="G6797" s="328"/>
      <c r="M6797" s="328"/>
    </row>
    <row r="6798" spans="5:13" s="243" customFormat="1">
      <c r="E6798" s="328"/>
      <c r="F6798" s="328"/>
      <c r="G6798" s="328"/>
      <c r="M6798" s="328"/>
    </row>
    <row r="6799" spans="5:13" s="243" customFormat="1">
      <c r="E6799" s="328"/>
      <c r="F6799" s="328"/>
      <c r="G6799" s="328"/>
      <c r="M6799" s="328"/>
    </row>
    <row r="6800" spans="5:13" s="243" customFormat="1">
      <c r="E6800" s="328"/>
      <c r="F6800" s="328"/>
      <c r="G6800" s="328"/>
      <c r="M6800" s="328"/>
    </row>
    <row r="6801" spans="5:13" s="243" customFormat="1">
      <c r="E6801" s="328"/>
      <c r="F6801" s="328"/>
      <c r="G6801" s="328"/>
      <c r="M6801" s="328"/>
    </row>
    <row r="6802" spans="5:13" s="243" customFormat="1">
      <c r="E6802" s="328"/>
      <c r="F6802" s="328"/>
      <c r="G6802" s="328"/>
      <c r="M6802" s="328"/>
    </row>
    <row r="6803" spans="5:13" s="243" customFormat="1">
      <c r="E6803" s="328"/>
      <c r="F6803" s="328"/>
      <c r="G6803" s="328"/>
      <c r="M6803" s="328"/>
    </row>
    <row r="6804" spans="5:13" s="243" customFormat="1">
      <c r="E6804" s="328"/>
      <c r="F6804" s="328"/>
      <c r="G6804" s="328"/>
      <c r="M6804" s="328"/>
    </row>
    <row r="6805" spans="5:13" s="243" customFormat="1">
      <c r="E6805" s="328"/>
      <c r="F6805" s="328"/>
      <c r="G6805" s="328"/>
      <c r="M6805" s="328"/>
    </row>
    <row r="6806" spans="5:13" s="243" customFormat="1">
      <c r="E6806" s="328"/>
      <c r="F6806" s="328"/>
      <c r="G6806" s="328"/>
      <c r="M6806" s="328"/>
    </row>
    <row r="6807" spans="5:13" s="243" customFormat="1">
      <c r="E6807" s="328"/>
      <c r="F6807" s="328"/>
      <c r="G6807" s="328"/>
      <c r="M6807" s="328"/>
    </row>
    <row r="6808" spans="5:13" s="243" customFormat="1">
      <c r="E6808" s="328"/>
      <c r="F6808" s="328"/>
      <c r="G6808" s="328"/>
      <c r="M6808" s="328"/>
    </row>
    <row r="6809" spans="5:13" s="243" customFormat="1">
      <c r="E6809" s="328"/>
      <c r="F6809" s="328"/>
      <c r="G6809" s="328"/>
      <c r="M6809" s="328"/>
    </row>
    <row r="6810" spans="5:13" s="243" customFormat="1">
      <c r="E6810" s="328"/>
      <c r="F6810" s="328"/>
      <c r="G6810" s="328"/>
      <c r="M6810" s="328"/>
    </row>
    <row r="6811" spans="5:13" s="243" customFormat="1">
      <c r="E6811" s="328"/>
      <c r="F6811" s="328"/>
      <c r="G6811" s="328"/>
      <c r="M6811" s="328"/>
    </row>
    <row r="6812" spans="5:13" s="243" customFormat="1">
      <c r="E6812" s="328"/>
      <c r="F6812" s="328"/>
      <c r="G6812" s="328"/>
      <c r="M6812" s="328"/>
    </row>
    <row r="6813" spans="5:13" s="243" customFormat="1">
      <c r="E6813" s="328"/>
      <c r="F6813" s="328"/>
      <c r="G6813" s="328"/>
      <c r="M6813" s="328"/>
    </row>
    <row r="6814" spans="5:13" s="243" customFormat="1">
      <c r="E6814" s="328"/>
      <c r="F6814" s="328"/>
      <c r="G6814" s="328"/>
      <c r="M6814" s="328"/>
    </row>
    <row r="6815" spans="5:13" s="243" customFormat="1">
      <c r="E6815" s="328"/>
      <c r="F6815" s="328"/>
      <c r="G6815" s="328"/>
      <c r="M6815" s="328"/>
    </row>
    <row r="6816" spans="5:13" s="243" customFormat="1">
      <c r="E6816" s="328"/>
      <c r="F6816" s="328"/>
      <c r="G6816" s="328"/>
      <c r="M6816" s="328"/>
    </row>
    <row r="6817" spans="5:13" s="243" customFormat="1">
      <c r="E6817" s="328"/>
      <c r="F6817" s="328"/>
      <c r="G6817" s="328"/>
      <c r="M6817" s="328"/>
    </row>
    <row r="6818" spans="5:13" s="243" customFormat="1">
      <c r="E6818" s="328"/>
      <c r="F6818" s="328"/>
      <c r="G6818" s="328"/>
      <c r="M6818" s="328"/>
    </row>
    <row r="6819" spans="5:13" s="243" customFormat="1">
      <c r="E6819" s="328"/>
      <c r="F6819" s="328"/>
      <c r="G6819" s="328"/>
      <c r="M6819" s="328"/>
    </row>
    <row r="6820" spans="5:13" s="243" customFormat="1">
      <c r="E6820" s="328"/>
      <c r="F6820" s="328"/>
      <c r="G6820" s="328"/>
      <c r="M6820" s="328"/>
    </row>
    <row r="6821" spans="5:13" s="243" customFormat="1">
      <c r="E6821" s="328"/>
      <c r="F6821" s="328"/>
      <c r="G6821" s="328"/>
      <c r="M6821" s="328"/>
    </row>
    <row r="6822" spans="5:13" s="243" customFormat="1">
      <c r="E6822" s="328"/>
      <c r="F6822" s="328"/>
      <c r="G6822" s="328"/>
      <c r="M6822" s="328"/>
    </row>
    <row r="6823" spans="5:13" s="243" customFormat="1">
      <c r="E6823" s="328"/>
      <c r="F6823" s="328"/>
      <c r="G6823" s="328"/>
      <c r="M6823" s="328"/>
    </row>
    <row r="6824" spans="5:13" s="243" customFormat="1">
      <c r="E6824" s="328"/>
      <c r="F6824" s="328"/>
      <c r="G6824" s="328"/>
      <c r="M6824" s="328"/>
    </row>
    <row r="6825" spans="5:13" s="243" customFormat="1">
      <c r="E6825" s="328"/>
      <c r="F6825" s="328"/>
      <c r="G6825" s="328"/>
      <c r="M6825" s="328"/>
    </row>
    <row r="6826" spans="5:13" s="243" customFormat="1">
      <c r="E6826" s="328"/>
      <c r="F6826" s="328"/>
      <c r="G6826" s="328"/>
      <c r="M6826" s="328"/>
    </row>
    <row r="6827" spans="5:13" s="243" customFormat="1">
      <c r="E6827" s="328"/>
      <c r="F6827" s="328"/>
      <c r="G6827" s="328"/>
      <c r="M6827" s="328"/>
    </row>
    <row r="6828" spans="5:13" s="243" customFormat="1">
      <c r="E6828" s="328"/>
      <c r="F6828" s="328"/>
      <c r="G6828" s="328"/>
      <c r="M6828" s="328"/>
    </row>
    <row r="6829" spans="5:13" s="243" customFormat="1">
      <c r="E6829" s="328"/>
      <c r="F6829" s="328"/>
      <c r="G6829" s="328"/>
      <c r="M6829" s="328"/>
    </row>
    <row r="6830" spans="5:13" s="243" customFormat="1">
      <c r="E6830" s="328"/>
      <c r="F6830" s="328"/>
      <c r="G6830" s="328"/>
      <c r="M6830" s="328"/>
    </row>
    <row r="6831" spans="5:13" s="243" customFormat="1">
      <c r="E6831" s="328"/>
      <c r="F6831" s="328"/>
      <c r="G6831" s="328"/>
      <c r="M6831" s="328"/>
    </row>
    <row r="6832" spans="5:13" s="243" customFormat="1">
      <c r="E6832" s="328"/>
      <c r="F6832" s="328"/>
      <c r="G6832" s="328"/>
      <c r="M6832" s="328"/>
    </row>
    <row r="6833" spans="5:13" s="243" customFormat="1">
      <c r="E6833" s="328"/>
      <c r="F6833" s="328"/>
      <c r="G6833" s="328"/>
      <c r="M6833" s="328"/>
    </row>
    <row r="6834" spans="5:13" s="243" customFormat="1">
      <c r="E6834" s="328"/>
      <c r="F6834" s="328"/>
      <c r="G6834" s="328"/>
      <c r="M6834" s="328"/>
    </row>
    <row r="6835" spans="5:13" s="243" customFormat="1">
      <c r="E6835" s="328"/>
      <c r="F6835" s="328"/>
      <c r="G6835" s="328"/>
      <c r="M6835" s="328"/>
    </row>
    <row r="6836" spans="5:13" s="243" customFormat="1">
      <c r="E6836" s="328"/>
      <c r="F6836" s="328"/>
      <c r="G6836" s="328"/>
      <c r="M6836" s="328"/>
    </row>
    <row r="6837" spans="5:13" s="243" customFormat="1">
      <c r="E6837" s="328"/>
      <c r="F6837" s="328"/>
      <c r="G6837" s="328"/>
      <c r="M6837" s="328"/>
    </row>
    <row r="6838" spans="5:13" s="243" customFormat="1">
      <c r="E6838" s="328"/>
      <c r="F6838" s="328"/>
      <c r="G6838" s="328"/>
      <c r="M6838" s="328"/>
    </row>
    <row r="6839" spans="5:13" s="243" customFormat="1">
      <c r="E6839" s="328"/>
      <c r="F6839" s="328"/>
      <c r="G6839" s="328"/>
      <c r="M6839" s="328"/>
    </row>
    <row r="6840" spans="5:13" s="243" customFormat="1">
      <c r="E6840" s="328"/>
      <c r="F6840" s="328"/>
      <c r="G6840" s="328"/>
      <c r="M6840" s="328"/>
    </row>
    <row r="6841" spans="5:13" s="243" customFormat="1">
      <c r="E6841" s="328"/>
      <c r="F6841" s="328"/>
      <c r="G6841" s="328"/>
      <c r="M6841" s="328"/>
    </row>
    <row r="6842" spans="5:13" s="243" customFormat="1">
      <c r="E6842" s="328"/>
      <c r="F6842" s="328"/>
      <c r="G6842" s="328"/>
      <c r="M6842" s="328"/>
    </row>
    <row r="6843" spans="5:13" s="243" customFormat="1">
      <c r="E6843" s="328"/>
      <c r="F6843" s="328"/>
      <c r="G6843" s="328"/>
      <c r="M6843" s="328"/>
    </row>
    <row r="6844" spans="5:13" s="243" customFormat="1">
      <c r="E6844" s="328"/>
      <c r="F6844" s="328"/>
      <c r="G6844" s="328"/>
      <c r="M6844" s="328"/>
    </row>
    <row r="6845" spans="5:13" s="243" customFormat="1">
      <c r="E6845" s="328"/>
      <c r="F6845" s="328"/>
      <c r="G6845" s="328"/>
      <c r="M6845" s="328"/>
    </row>
    <row r="6846" spans="5:13" s="243" customFormat="1">
      <c r="E6846" s="328"/>
      <c r="F6846" s="328"/>
      <c r="G6846" s="328"/>
      <c r="M6846" s="328"/>
    </row>
    <row r="6847" spans="5:13" s="243" customFormat="1">
      <c r="E6847" s="328"/>
      <c r="F6847" s="328"/>
      <c r="G6847" s="328"/>
      <c r="M6847" s="328"/>
    </row>
    <row r="6848" spans="5:13" s="243" customFormat="1">
      <c r="E6848" s="328"/>
      <c r="F6848" s="328"/>
      <c r="G6848" s="328"/>
      <c r="M6848" s="328"/>
    </row>
    <row r="6849" spans="5:13" s="243" customFormat="1">
      <c r="E6849" s="328"/>
      <c r="F6849" s="328"/>
      <c r="G6849" s="328"/>
      <c r="M6849" s="328"/>
    </row>
    <row r="6850" spans="5:13" s="243" customFormat="1">
      <c r="E6850" s="328"/>
      <c r="F6850" s="328"/>
      <c r="G6850" s="328"/>
      <c r="M6850" s="328"/>
    </row>
    <row r="6851" spans="5:13" s="243" customFormat="1">
      <c r="E6851" s="328"/>
      <c r="F6851" s="328"/>
      <c r="G6851" s="328"/>
      <c r="M6851" s="328"/>
    </row>
    <row r="6852" spans="5:13" s="243" customFormat="1">
      <c r="E6852" s="328"/>
      <c r="F6852" s="328"/>
      <c r="G6852" s="328"/>
      <c r="M6852" s="328"/>
    </row>
    <row r="6853" spans="5:13" s="243" customFormat="1">
      <c r="E6853" s="328"/>
      <c r="F6853" s="328"/>
      <c r="G6853" s="328"/>
      <c r="M6853" s="328"/>
    </row>
    <row r="6854" spans="5:13" s="243" customFormat="1">
      <c r="E6854" s="328"/>
      <c r="F6854" s="328"/>
      <c r="G6854" s="328"/>
      <c r="M6854" s="328"/>
    </row>
    <row r="6855" spans="5:13" s="243" customFormat="1">
      <c r="E6855" s="328"/>
      <c r="F6855" s="328"/>
      <c r="G6855" s="328"/>
      <c r="M6855" s="328"/>
    </row>
    <row r="6856" spans="5:13" s="243" customFormat="1">
      <c r="E6856" s="328"/>
      <c r="F6856" s="328"/>
      <c r="G6856" s="328"/>
      <c r="M6856" s="328"/>
    </row>
    <row r="6857" spans="5:13" s="243" customFormat="1">
      <c r="E6857" s="328"/>
      <c r="F6857" s="328"/>
      <c r="G6857" s="328"/>
      <c r="M6857" s="328"/>
    </row>
    <row r="6858" spans="5:13" s="243" customFormat="1">
      <c r="E6858" s="328"/>
      <c r="F6858" s="328"/>
      <c r="G6858" s="328"/>
      <c r="M6858" s="328"/>
    </row>
    <row r="6859" spans="5:13" s="243" customFormat="1">
      <c r="E6859" s="328"/>
      <c r="F6859" s="328"/>
      <c r="G6859" s="328"/>
      <c r="M6859" s="328"/>
    </row>
    <row r="6860" spans="5:13" s="243" customFormat="1">
      <c r="E6860" s="328"/>
      <c r="F6860" s="328"/>
      <c r="G6860" s="328"/>
      <c r="M6860" s="328"/>
    </row>
    <row r="6861" spans="5:13" s="243" customFormat="1">
      <c r="E6861" s="328"/>
      <c r="F6861" s="328"/>
      <c r="G6861" s="328"/>
      <c r="M6861" s="328"/>
    </row>
    <row r="6862" spans="5:13" s="243" customFormat="1">
      <c r="E6862" s="328"/>
      <c r="F6862" s="328"/>
      <c r="G6862" s="328"/>
      <c r="M6862" s="328"/>
    </row>
    <row r="6863" spans="5:13" s="243" customFormat="1">
      <c r="E6863" s="328"/>
      <c r="F6863" s="328"/>
      <c r="G6863" s="328"/>
      <c r="M6863" s="328"/>
    </row>
    <row r="6864" spans="5:13" s="243" customFormat="1">
      <c r="E6864" s="328"/>
      <c r="F6864" s="328"/>
      <c r="G6864" s="328"/>
      <c r="M6864" s="328"/>
    </row>
    <row r="6865" spans="5:13" s="243" customFormat="1">
      <c r="E6865" s="328"/>
      <c r="F6865" s="328"/>
      <c r="G6865" s="328"/>
      <c r="M6865" s="328"/>
    </row>
    <row r="6866" spans="5:13" s="243" customFormat="1">
      <c r="E6866" s="328"/>
      <c r="F6866" s="328"/>
      <c r="G6866" s="328"/>
      <c r="M6866" s="328"/>
    </row>
    <row r="6867" spans="5:13" s="243" customFormat="1">
      <c r="E6867" s="328"/>
      <c r="F6867" s="328"/>
      <c r="G6867" s="328"/>
      <c r="M6867" s="328"/>
    </row>
    <row r="6868" spans="5:13" s="243" customFormat="1">
      <c r="E6868" s="328"/>
      <c r="F6868" s="328"/>
      <c r="G6868" s="328"/>
      <c r="M6868" s="328"/>
    </row>
    <row r="6869" spans="5:13" s="243" customFormat="1">
      <c r="E6869" s="328"/>
      <c r="F6869" s="328"/>
      <c r="G6869" s="328"/>
      <c r="M6869" s="328"/>
    </row>
    <row r="6870" spans="5:13" s="243" customFormat="1">
      <c r="E6870" s="328"/>
      <c r="F6870" s="328"/>
      <c r="G6870" s="328"/>
      <c r="M6870" s="328"/>
    </row>
    <row r="6871" spans="5:13" s="243" customFormat="1">
      <c r="E6871" s="328"/>
      <c r="F6871" s="328"/>
      <c r="G6871" s="328"/>
      <c r="M6871" s="328"/>
    </row>
    <row r="6872" spans="5:13" s="243" customFormat="1">
      <c r="E6872" s="328"/>
      <c r="F6872" s="328"/>
      <c r="G6872" s="328"/>
      <c r="M6872" s="328"/>
    </row>
    <row r="6873" spans="5:13" s="243" customFormat="1">
      <c r="E6873" s="328"/>
      <c r="F6873" s="328"/>
      <c r="G6873" s="328"/>
      <c r="M6873" s="328"/>
    </row>
    <row r="6874" spans="5:13" s="243" customFormat="1">
      <c r="E6874" s="328"/>
      <c r="F6874" s="328"/>
      <c r="G6874" s="328"/>
      <c r="M6874" s="328"/>
    </row>
    <row r="6875" spans="5:13" s="243" customFormat="1">
      <c r="E6875" s="328"/>
      <c r="F6875" s="328"/>
      <c r="G6875" s="328"/>
      <c r="M6875" s="328"/>
    </row>
    <row r="6876" spans="5:13" s="243" customFormat="1">
      <c r="E6876" s="328"/>
      <c r="F6876" s="328"/>
      <c r="G6876" s="328"/>
      <c r="M6876" s="328"/>
    </row>
    <row r="6877" spans="5:13" s="243" customFormat="1">
      <c r="E6877" s="328"/>
      <c r="F6877" s="328"/>
      <c r="G6877" s="328"/>
      <c r="M6877" s="328"/>
    </row>
    <row r="6878" spans="5:13" s="243" customFormat="1">
      <c r="E6878" s="328"/>
      <c r="F6878" s="328"/>
      <c r="G6878" s="328"/>
      <c r="M6878" s="328"/>
    </row>
    <row r="6879" spans="5:13" s="243" customFormat="1">
      <c r="E6879" s="328"/>
      <c r="F6879" s="328"/>
      <c r="G6879" s="328"/>
      <c r="M6879" s="328"/>
    </row>
    <row r="6880" spans="5:13" s="243" customFormat="1">
      <c r="E6880" s="328"/>
      <c r="F6880" s="328"/>
      <c r="G6880" s="328"/>
      <c r="M6880" s="328"/>
    </row>
    <row r="6881" spans="5:13" s="243" customFormat="1">
      <c r="E6881" s="328"/>
      <c r="F6881" s="328"/>
      <c r="G6881" s="328"/>
      <c r="M6881" s="328"/>
    </row>
    <row r="6882" spans="5:13" s="243" customFormat="1">
      <c r="E6882" s="328"/>
      <c r="F6882" s="328"/>
      <c r="G6882" s="328"/>
      <c r="M6882" s="328"/>
    </row>
    <row r="6883" spans="5:13" s="243" customFormat="1">
      <c r="E6883" s="328"/>
      <c r="F6883" s="328"/>
      <c r="G6883" s="328"/>
      <c r="M6883" s="328"/>
    </row>
    <row r="6884" spans="5:13" s="243" customFormat="1">
      <c r="E6884" s="328"/>
      <c r="F6884" s="328"/>
      <c r="G6884" s="328"/>
      <c r="M6884" s="328"/>
    </row>
    <row r="6885" spans="5:13" s="243" customFormat="1">
      <c r="E6885" s="328"/>
      <c r="F6885" s="328"/>
      <c r="G6885" s="328"/>
      <c r="M6885" s="328"/>
    </row>
    <row r="6886" spans="5:13" s="243" customFormat="1">
      <c r="E6886" s="328"/>
      <c r="F6886" s="328"/>
      <c r="G6886" s="328"/>
      <c r="M6886" s="328"/>
    </row>
    <row r="6887" spans="5:13" s="243" customFormat="1">
      <c r="E6887" s="328"/>
      <c r="F6887" s="328"/>
      <c r="G6887" s="328"/>
      <c r="M6887" s="328"/>
    </row>
    <row r="6888" spans="5:13" s="243" customFormat="1">
      <c r="E6888" s="328"/>
      <c r="F6888" s="328"/>
      <c r="G6888" s="328"/>
      <c r="M6888" s="328"/>
    </row>
    <row r="6889" spans="5:13" s="243" customFormat="1">
      <c r="E6889" s="328"/>
      <c r="F6889" s="328"/>
      <c r="G6889" s="328"/>
      <c r="M6889" s="328"/>
    </row>
    <row r="6890" spans="5:13" s="243" customFormat="1">
      <c r="E6890" s="328"/>
      <c r="F6890" s="328"/>
      <c r="G6890" s="328"/>
      <c r="M6890" s="328"/>
    </row>
    <row r="6891" spans="5:13" s="243" customFormat="1">
      <c r="E6891" s="328"/>
      <c r="F6891" s="328"/>
      <c r="G6891" s="328"/>
      <c r="M6891" s="328"/>
    </row>
    <row r="6892" spans="5:13" s="243" customFormat="1">
      <c r="E6892" s="328"/>
      <c r="F6892" s="328"/>
      <c r="G6892" s="328"/>
      <c r="M6892" s="328"/>
    </row>
    <row r="6893" spans="5:13" s="243" customFormat="1">
      <c r="E6893" s="328"/>
      <c r="F6893" s="328"/>
      <c r="G6893" s="328"/>
      <c r="M6893" s="328"/>
    </row>
    <row r="6894" spans="5:13" s="243" customFormat="1">
      <c r="E6894" s="328"/>
      <c r="F6894" s="328"/>
      <c r="G6894" s="328"/>
      <c r="M6894" s="328"/>
    </row>
    <row r="6895" spans="5:13" s="243" customFormat="1">
      <c r="E6895" s="328"/>
      <c r="F6895" s="328"/>
      <c r="G6895" s="328"/>
      <c r="M6895" s="328"/>
    </row>
    <row r="6896" spans="5:13" s="243" customFormat="1">
      <c r="E6896" s="328"/>
      <c r="F6896" s="328"/>
      <c r="G6896" s="328"/>
      <c r="M6896" s="328"/>
    </row>
    <row r="6897" spans="5:13" s="243" customFormat="1">
      <c r="E6897" s="328"/>
      <c r="F6897" s="328"/>
      <c r="G6897" s="328"/>
      <c r="M6897" s="328"/>
    </row>
    <row r="6898" spans="5:13" s="243" customFormat="1">
      <c r="E6898" s="328"/>
      <c r="F6898" s="328"/>
      <c r="G6898" s="328"/>
      <c r="M6898" s="328"/>
    </row>
    <row r="6899" spans="5:13" s="243" customFormat="1">
      <c r="E6899" s="328"/>
      <c r="F6899" s="328"/>
      <c r="G6899" s="328"/>
      <c r="M6899" s="328"/>
    </row>
    <row r="6900" spans="5:13" s="243" customFormat="1">
      <c r="E6900" s="328"/>
      <c r="F6900" s="328"/>
      <c r="G6900" s="328"/>
      <c r="M6900" s="328"/>
    </row>
    <row r="6901" spans="5:13" s="243" customFormat="1">
      <c r="E6901" s="328"/>
      <c r="F6901" s="328"/>
      <c r="G6901" s="328"/>
      <c r="M6901" s="328"/>
    </row>
    <row r="6902" spans="5:13" s="243" customFormat="1">
      <c r="E6902" s="328"/>
      <c r="F6902" s="328"/>
      <c r="G6902" s="328"/>
      <c r="M6902" s="328"/>
    </row>
    <row r="6903" spans="5:13" s="243" customFormat="1">
      <c r="E6903" s="328"/>
      <c r="F6903" s="328"/>
      <c r="G6903" s="328"/>
      <c r="M6903" s="328"/>
    </row>
    <row r="6904" spans="5:13" s="243" customFormat="1">
      <c r="E6904" s="328"/>
      <c r="F6904" s="328"/>
      <c r="G6904" s="328"/>
      <c r="M6904" s="328"/>
    </row>
    <row r="6905" spans="5:13" s="243" customFormat="1">
      <c r="E6905" s="328"/>
      <c r="F6905" s="328"/>
      <c r="G6905" s="328"/>
      <c r="M6905" s="328"/>
    </row>
    <row r="6906" spans="5:13" s="243" customFormat="1">
      <c r="E6906" s="328"/>
      <c r="F6906" s="328"/>
      <c r="G6906" s="328"/>
      <c r="M6906" s="328"/>
    </row>
    <row r="6907" spans="5:13" s="243" customFormat="1">
      <c r="E6907" s="328"/>
      <c r="F6907" s="328"/>
      <c r="G6907" s="328"/>
      <c r="M6907" s="328"/>
    </row>
    <row r="6908" spans="5:13" s="243" customFormat="1">
      <c r="E6908" s="328"/>
      <c r="F6908" s="328"/>
      <c r="G6908" s="328"/>
      <c r="M6908" s="328"/>
    </row>
    <row r="6909" spans="5:13" s="243" customFormat="1">
      <c r="E6909" s="328"/>
      <c r="F6909" s="328"/>
      <c r="G6909" s="328"/>
      <c r="M6909" s="328"/>
    </row>
    <row r="6910" spans="5:13" s="243" customFormat="1">
      <c r="E6910" s="328"/>
      <c r="F6910" s="328"/>
      <c r="G6910" s="328"/>
      <c r="M6910" s="328"/>
    </row>
    <row r="6911" spans="5:13" s="243" customFormat="1">
      <c r="E6911" s="328"/>
      <c r="F6911" s="328"/>
      <c r="G6911" s="328"/>
      <c r="M6911" s="328"/>
    </row>
    <row r="6912" spans="5:13" s="243" customFormat="1">
      <c r="E6912" s="328"/>
      <c r="F6912" s="328"/>
      <c r="G6912" s="328"/>
      <c r="M6912" s="328"/>
    </row>
    <row r="6913" spans="5:13" s="243" customFormat="1">
      <c r="E6913" s="328"/>
      <c r="F6913" s="328"/>
      <c r="G6913" s="328"/>
      <c r="M6913" s="328"/>
    </row>
    <row r="6914" spans="5:13" s="243" customFormat="1">
      <c r="E6914" s="328"/>
      <c r="F6914" s="328"/>
      <c r="G6914" s="328"/>
      <c r="M6914" s="328"/>
    </row>
    <row r="6915" spans="5:13" s="243" customFormat="1">
      <c r="E6915" s="328"/>
      <c r="F6915" s="328"/>
      <c r="G6915" s="328"/>
      <c r="M6915" s="328"/>
    </row>
    <row r="6916" spans="5:13" s="243" customFormat="1">
      <c r="E6916" s="328"/>
      <c r="F6916" s="328"/>
      <c r="G6916" s="328"/>
      <c r="M6916" s="328"/>
    </row>
    <row r="6917" spans="5:13" s="243" customFormat="1">
      <c r="E6917" s="328"/>
      <c r="F6917" s="328"/>
      <c r="G6917" s="328"/>
      <c r="M6917" s="328"/>
    </row>
    <row r="6918" spans="5:13" s="243" customFormat="1">
      <c r="E6918" s="328"/>
      <c r="F6918" s="328"/>
      <c r="G6918" s="328"/>
      <c r="M6918" s="328"/>
    </row>
    <row r="6919" spans="5:13" s="243" customFormat="1">
      <c r="E6919" s="328"/>
      <c r="F6919" s="328"/>
      <c r="G6919" s="328"/>
      <c r="M6919" s="328"/>
    </row>
    <row r="6920" spans="5:13" s="243" customFormat="1">
      <c r="E6920" s="328"/>
      <c r="F6920" s="328"/>
      <c r="G6920" s="328"/>
      <c r="M6920" s="328"/>
    </row>
    <row r="6921" spans="5:13" s="243" customFormat="1">
      <c r="E6921" s="328"/>
      <c r="F6921" s="328"/>
      <c r="G6921" s="328"/>
      <c r="M6921" s="328"/>
    </row>
    <row r="6922" spans="5:13" s="243" customFormat="1">
      <c r="E6922" s="328"/>
      <c r="F6922" s="328"/>
      <c r="G6922" s="328"/>
      <c r="M6922" s="328"/>
    </row>
    <row r="6923" spans="5:13" s="243" customFormat="1">
      <c r="E6923" s="328"/>
      <c r="F6923" s="328"/>
      <c r="G6923" s="328"/>
      <c r="M6923" s="328"/>
    </row>
    <row r="6924" spans="5:13" s="243" customFormat="1">
      <c r="E6924" s="328"/>
      <c r="F6924" s="328"/>
      <c r="G6924" s="328"/>
      <c r="M6924" s="328"/>
    </row>
    <row r="6925" spans="5:13" s="243" customFormat="1">
      <c r="E6925" s="328"/>
      <c r="F6925" s="328"/>
      <c r="G6925" s="328"/>
      <c r="M6925" s="328"/>
    </row>
    <row r="6926" spans="5:13" s="243" customFormat="1">
      <c r="E6926" s="328"/>
      <c r="F6926" s="328"/>
      <c r="G6926" s="328"/>
      <c r="M6926" s="328"/>
    </row>
    <row r="6927" spans="5:13" s="243" customFormat="1">
      <c r="E6927" s="328"/>
      <c r="F6927" s="328"/>
      <c r="G6927" s="328"/>
      <c r="M6927" s="328"/>
    </row>
    <row r="6928" spans="5:13" s="243" customFormat="1">
      <c r="E6928" s="328"/>
      <c r="F6928" s="328"/>
      <c r="G6928" s="328"/>
      <c r="M6928" s="328"/>
    </row>
    <row r="6929" spans="5:13" s="243" customFormat="1">
      <c r="E6929" s="328"/>
      <c r="F6929" s="328"/>
      <c r="G6929" s="328"/>
      <c r="M6929" s="328"/>
    </row>
    <row r="6930" spans="5:13" s="243" customFormat="1">
      <c r="E6930" s="328"/>
      <c r="F6930" s="328"/>
      <c r="G6930" s="328"/>
      <c r="M6930" s="328"/>
    </row>
    <row r="6931" spans="5:13" s="243" customFormat="1">
      <c r="E6931" s="328"/>
      <c r="F6931" s="328"/>
      <c r="G6931" s="328"/>
      <c r="M6931" s="328"/>
    </row>
    <row r="6932" spans="5:13" s="243" customFormat="1">
      <c r="E6932" s="328"/>
      <c r="F6932" s="328"/>
      <c r="G6932" s="328"/>
      <c r="M6932" s="328"/>
    </row>
    <row r="6933" spans="5:13" s="243" customFormat="1">
      <c r="E6933" s="328"/>
      <c r="F6933" s="328"/>
      <c r="G6933" s="328"/>
      <c r="M6933" s="328"/>
    </row>
    <row r="6934" spans="5:13" s="243" customFormat="1">
      <c r="E6934" s="328"/>
      <c r="F6934" s="328"/>
      <c r="G6934" s="328"/>
      <c r="M6934" s="328"/>
    </row>
    <row r="6935" spans="5:13" s="243" customFormat="1">
      <c r="E6935" s="328"/>
      <c r="F6935" s="328"/>
      <c r="G6935" s="328"/>
      <c r="M6935" s="328"/>
    </row>
    <row r="6936" spans="5:13" s="243" customFormat="1">
      <c r="E6936" s="328"/>
      <c r="F6936" s="328"/>
      <c r="G6936" s="328"/>
      <c r="M6936" s="328"/>
    </row>
    <row r="6937" spans="5:13" s="243" customFormat="1">
      <c r="E6937" s="328"/>
      <c r="F6937" s="328"/>
      <c r="G6937" s="328"/>
      <c r="M6937" s="328"/>
    </row>
    <row r="6938" spans="5:13" s="243" customFormat="1">
      <c r="E6938" s="328"/>
      <c r="F6938" s="328"/>
      <c r="G6938" s="328"/>
      <c r="M6938" s="328"/>
    </row>
    <row r="6939" spans="5:13" s="243" customFormat="1">
      <c r="E6939" s="328"/>
      <c r="F6939" s="328"/>
      <c r="G6939" s="328"/>
      <c r="M6939" s="328"/>
    </row>
    <row r="6940" spans="5:13" s="243" customFormat="1">
      <c r="E6940" s="328"/>
      <c r="F6940" s="328"/>
      <c r="G6940" s="328"/>
      <c r="M6940" s="328"/>
    </row>
    <row r="6941" spans="5:13" s="243" customFormat="1">
      <c r="E6941" s="328"/>
      <c r="F6941" s="328"/>
      <c r="G6941" s="328"/>
      <c r="M6941" s="328"/>
    </row>
    <row r="6942" spans="5:13" s="243" customFormat="1">
      <c r="E6942" s="328"/>
      <c r="F6942" s="328"/>
      <c r="G6942" s="328"/>
      <c r="M6942" s="328"/>
    </row>
    <row r="6943" spans="5:13" s="243" customFormat="1">
      <c r="E6943" s="328"/>
      <c r="F6943" s="328"/>
      <c r="G6943" s="328"/>
      <c r="M6943" s="328"/>
    </row>
    <row r="6944" spans="5:13" s="243" customFormat="1">
      <c r="E6944" s="328"/>
      <c r="F6944" s="328"/>
      <c r="G6944" s="328"/>
      <c r="M6944" s="328"/>
    </row>
    <row r="6945" spans="5:13" s="243" customFormat="1">
      <c r="E6945" s="328"/>
      <c r="F6945" s="328"/>
      <c r="G6945" s="328"/>
      <c r="M6945" s="328"/>
    </row>
    <row r="6946" spans="5:13" s="243" customFormat="1">
      <c r="E6946" s="328"/>
      <c r="F6946" s="328"/>
      <c r="G6946" s="328"/>
      <c r="M6946" s="328"/>
    </row>
    <row r="6947" spans="5:13" s="243" customFormat="1">
      <c r="E6947" s="328"/>
      <c r="F6947" s="328"/>
      <c r="G6947" s="328"/>
      <c r="M6947" s="328"/>
    </row>
    <row r="6948" spans="5:13" s="243" customFormat="1">
      <c r="E6948" s="328"/>
      <c r="F6948" s="328"/>
      <c r="G6948" s="328"/>
      <c r="M6948" s="328"/>
    </row>
    <row r="6949" spans="5:13" s="243" customFormat="1">
      <c r="E6949" s="328"/>
      <c r="F6949" s="328"/>
      <c r="G6949" s="328"/>
      <c r="M6949" s="328"/>
    </row>
    <row r="6950" spans="5:13" s="243" customFormat="1">
      <c r="E6950" s="328"/>
      <c r="F6950" s="328"/>
      <c r="G6950" s="328"/>
      <c r="M6950" s="328"/>
    </row>
    <row r="6951" spans="5:13" s="243" customFormat="1">
      <c r="E6951" s="328"/>
      <c r="F6951" s="328"/>
      <c r="G6951" s="328"/>
      <c r="M6951" s="328"/>
    </row>
    <row r="6952" spans="5:13" s="243" customFormat="1">
      <c r="E6952" s="328"/>
      <c r="F6952" s="328"/>
      <c r="G6952" s="328"/>
      <c r="M6952" s="328"/>
    </row>
    <row r="6953" spans="5:13" s="243" customFormat="1">
      <c r="E6953" s="328"/>
      <c r="F6953" s="328"/>
      <c r="G6953" s="328"/>
      <c r="M6953" s="328"/>
    </row>
    <row r="6954" spans="5:13" s="243" customFormat="1">
      <c r="E6954" s="328"/>
      <c r="F6954" s="328"/>
      <c r="G6954" s="328"/>
      <c r="M6954" s="328"/>
    </row>
    <row r="6955" spans="5:13" s="243" customFormat="1">
      <c r="E6955" s="328"/>
      <c r="F6955" s="328"/>
      <c r="G6955" s="328"/>
      <c r="M6955" s="328"/>
    </row>
    <row r="6956" spans="5:13" s="243" customFormat="1">
      <c r="E6956" s="328"/>
      <c r="F6956" s="328"/>
      <c r="G6956" s="328"/>
      <c r="M6956" s="328"/>
    </row>
    <row r="6957" spans="5:13" s="243" customFormat="1">
      <c r="E6957" s="328"/>
      <c r="F6957" s="328"/>
      <c r="G6957" s="328"/>
      <c r="M6957" s="328"/>
    </row>
    <row r="6958" spans="5:13" s="243" customFormat="1">
      <c r="E6958" s="328"/>
      <c r="F6958" s="328"/>
      <c r="G6958" s="328"/>
      <c r="M6958" s="328"/>
    </row>
    <row r="6959" spans="5:13" s="243" customFormat="1">
      <c r="E6959" s="328"/>
      <c r="F6959" s="328"/>
      <c r="G6959" s="328"/>
      <c r="M6959" s="328"/>
    </row>
    <row r="6960" spans="5:13" s="243" customFormat="1">
      <c r="E6960" s="328"/>
      <c r="F6960" s="328"/>
      <c r="G6960" s="328"/>
      <c r="M6960" s="328"/>
    </row>
    <row r="6961" spans="5:13" s="243" customFormat="1">
      <c r="E6961" s="328"/>
      <c r="F6961" s="328"/>
      <c r="G6961" s="328"/>
      <c r="M6961" s="328"/>
    </row>
    <row r="6962" spans="5:13" s="243" customFormat="1">
      <c r="E6962" s="328"/>
      <c r="F6962" s="328"/>
      <c r="G6962" s="328"/>
      <c r="M6962" s="328"/>
    </row>
    <row r="6963" spans="5:13" s="243" customFormat="1">
      <c r="E6963" s="328"/>
      <c r="F6963" s="328"/>
      <c r="G6963" s="328"/>
      <c r="M6963" s="328"/>
    </row>
    <row r="6964" spans="5:13" s="243" customFormat="1">
      <c r="E6964" s="328"/>
      <c r="F6964" s="328"/>
      <c r="G6964" s="328"/>
      <c r="M6964" s="328"/>
    </row>
    <row r="6965" spans="5:13" s="243" customFormat="1">
      <c r="E6965" s="328"/>
      <c r="F6965" s="328"/>
      <c r="G6965" s="328"/>
      <c r="M6965" s="328"/>
    </row>
    <row r="6966" spans="5:13" s="243" customFormat="1">
      <c r="E6966" s="328"/>
      <c r="F6966" s="328"/>
      <c r="G6966" s="328"/>
      <c r="M6966" s="328"/>
    </row>
    <row r="6967" spans="5:13" s="243" customFormat="1">
      <c r="E6967" s="328"/>
      <c r="F6967" s="328"/>
      <c r="G6967" s="328"/>
      <c r="M6967" s="328"/>
    </row>
    <row r="6968" spans="5:13" s="243" customFormat="1">
      <c r="E6968" s="328"/>
      <c r="F6968" s="328"/>
      <c r="G6968" s="328"/>
      <c r="M6968" s="328"/>
    </row>
    <row r="6969" spans="5:13" s="243" customFormat="1">
      <c r="E6969" s="328"/>
      <c r="F6969" s="328"/>
      <c r="G6969" s="328"/>
      <c r="M6969" s="328"/>
    </row>
    <row r="6970" spans="5:13" s="243" customFormat="1">
      <c r="E6970" s="328"/>
      <c r="F6970" s="328"/>
      <c r="G6970" s="328"/>
      <c r="M6970" s="328"/>
    </row>
    <row r="6971" spans="5:13" s="243" customFormat="1">
      <c r="E6971" s="328"/>
      <c r="F6971" s="328"/>
      <c r="G6971" s="328"/>
      <c r="M6971" s="328"/>
    </row>
    <row r="6972" spans="5:13" s="243" customFormat="1">
      <c r="E6972" s="328"/>
      <c r="F6972" s="328"/>
      <c r="G6972" s="328"/>
      <c r="M6972" s="328"/>
    </row>
    <row r="6973" spans="5:13" s="243" customFormat="1">
      <c r="E6973" s="328"/>
      <c r="F6973" s="328"/>
      <c r="G6973" s="328"/>
      <c r="M6973" s="328"/>
    </row>
    <row r="6974" spans="5:13" s="243" customFormat="1">
      <c r="E6974" s="328"/>
      <c r="F6974" s="328"/>
      <c r="G6974" s="328"/>
      <c r="M6974" s="328"/>
    </row>
    <row r="6975" spans="5:13" s="243" customFormat="1">
      <c r="E6975" s="328"/>
      <c r="F6975" s="328"/>
      <c r="G6975" s="328"/>
      <c r="M6975" s="328"/>
    </row>
    <row r="6976" spans="5:13" s="243" customFormat="1">
      <c r="E6976" s="328"/>
      <c r="F6976" s="328"/>
      <c r="G6976" s="328"/>
      <c r="M6976" s="328"/>
    </row>
    <row r="6977" spans="5:13" s="243" customFormat="1">
      <c r="E6977" s="328"/>
      <c r="F6977" s="328"/>
      <c r="G6977" s="328"/>
      <c r="M6977" s="328"/>
    </row>
    <row r="6978" spans="5:13" s="243" customFormat="1">
      <c r="E6978" s="328"/>
      <c r="F6978" s="328"/>
      <c r="G6978" s="328"/>
      <c r="M6978" s="328"/>
    </row>
    <row r="6979" spans="5:13" s="243" customFormat="1">
      <c r="E6979" s="328"/>
      <c r="F6979" s="328"/>
      <c r="G6979" s="328"/>
      <c r="M6979" s="328"/>
    </row>
    <row r="6980" spans="5:13" s="243" customFormat="1">
      <c r="E6980" s="328"/>
      <c r="F6980" s="328"/>
      <c r="G6980" s="328"/>
      <c r="M6980" s="328"/>
    </row>
    <row r="6981" spans="5:13" s="243" customFormat="1">
      <c r="E6981" s="328"/>
      <c r="F6981" s="328"/>
      <c r="G6981" s="328"/>
      <c r="M6981" s="328"/>
    </row>
    <row r="6982" spans="5:13" s="243" customFormat="1">
      <c r="E6982" s="328"/>
      <c r="F6982" s="328"/>
      <c r="G6982" s="328"/>
      <c r="M6982" s="328"/>
    </row>
    <row r="6983" spans="5:13" s="243" customFormat="1">
      <c r="E6983" s="328"/>
      <c r="F6983" s="328"/>
      <c r="G6983" s="328"/>
      <c r="M6983" s="328"/>
    </row>
    <row r="6984" spans="5:13" s="243" customFormat="1">
      <c r="E6984" s="328"/>
      <c r="F6984" s="328"/>
      <c r="G6984" s="328"/>
      <c r="M6984" s="328"/>
    </row>
    <row r="6985" spans="5:13" s="243" customFormat="1">
      <c r="E6985" s="328"/>
      <c r="F6985" s="328"/>
      <c r="G6985" s="328"/>
      <c r="M6985" s="328"/>
    </row>
    <row r="6986" spans="5:13" s="243" customFormat="1">
      <c r="E6986" s="328"/>
      <c r="F6986" s="328"/>
      <c r="G6986" s="328"/>
      <c r="M6986" s="328"/>
    </row>
    <row r="6987" spans="5:13" s="243" customFormat="1">
      <c r="E6987" s="328"/>
      <c r="F6987" s="328"/>
      <c r="G6987" s="328"/>
      <c r="M6987" s="328"/>
    </row>
    <row r="6988" spans="5:13" s="243" customFormat="1">
      <c r="E6988" s="328"/>
      <c r="F6988" s="328"/>
      <c r="G6988" s="328"/>
      <c r="M6988" s="328"/>
    </row>
    <row r="6989" spans="5:13" s="243" customFormat="1">
      <c r="E6989" s="328"/>
      <c r="F6989" s="328"/>
      <c r="G6989" s="328"/>
      <c r="M6989" s="328"/>
    </row>
    <row r="6990" spans="5:13" s="243" customFormat="1">
      <c r="E6990" s="328"/>
      <c r="F6990" s="328"/>
      <c r="G6990" s="328"/>
      <c r="M6990" s="328"/>
    </row>
    <row r="6991" spans="5:13" s="243" customFormat="1">
      <c r="E6991" s="328"/>
      <c r="F6991" s="328"/>
      <c r="G6991" s="328"/>
      <c r="M6991" s="328"/>
    </row>
    <row r="6992" spans="5:13" s="243" customFormat="1">
      <c r="E6992" s="328"/>
      <c r="F6992" s="328"/>
      <c r="G6992" s="328"/>
      <c r="M6992" s="328"/>
    </row>
    <row r="6993" spans="5:13" s="243" customFormat="1">
      <c r="E6993" s="328"/>
      <c r="F6993" s="328"/>
      <c r="G6993" s="328"/>
      <c r="M6993" s="328"/>
    </row>
    <row r="6994" spans="5:13" s="243" customFormat="1">
      <c r="E6994" s="328"/>
      <c r="F6994" s="328"/>
      <c r="G6994" s="328"/>
      <c r="M6994" s="328"/>
    </row>
    <row r="6995" spans="5:13" s="243" customFormat="1">
      <c r="E6995" s="328"/>
      <c r="F6995" s="328"/>
      <c r="G6995" s="328"/>
      <c r="M6995" s="328"/>
    </row>
    <row r="6996" spans="5:13" s="243" customFormat="1">
      <c r="E6996" s="328"/>
      <c r="F6996" s="328"/>
      <c r="G6996" s="328"/>
      <c r="M6996" s="328"/>
    </row>
    <row r="6997" spans="5:13" s="243" customFormat="1">
      <c r="E6997" s="328"/>
      <c r="F6997" s="328"/>
      <c r="G6997" s="328"/>
      <c r="M6997" s="328"/>
    </row>
    <row r="6998" spans="5:13" s="243" customFormat="1">
      <c r="E6998" s="328"/>
      <c r="F6998" s="328"/>
      <c r="G6998" s="328"/>
      <c r="M6998" s="328"/>
    </row>
    <row r="6999" spans="5:13" s="243" customFormat="1">
      <c r="E6999" s="328"/>
      <c r="F6999" s="328"/>
      <c r="G6999" s="328"/>
      <c r="M6999" s="328"/>
    </row>
    <row r="7000" spans="5:13" s="243" customFormat="1">
      <c r="E7000" s="328"/>
      <c r="F7000" s="328"/>
      <c r="G7000" s="328"/>
      <c r="M7000" s="328"/>
    </row>
    <row r="7001" spans="5:13" s="243" customFormat="1">
      <c r="E7001" s="328"/>
      <c r="F7001" s="328"/>
      <c r="G7001" s="328"/>
      <c r="M7001" s="328"/>
    </row>
    <row r="7002" spans="5:13" s="243" customFormat="1">
      <c r="E7002" s="328"/>
      <c r="F7002" s="328"/>
      <c r="G7002" s="328"/>
      <c r="M7002" s="328"/>
    </row>
    <row r="7003" spans="5:13" s="243" customFormat="1">
      <c r="E7003" s="328"/>
      <c r="F7003" s="328"/>
      <c r="G7003" s="328"/>
      <c r="M7003" s="328"/>
    </row>
    <row r="7004" spans="5:13" s="243" customFormat="1">
      <c r="E7004" s="328"/>
      <c r="F7004" s="328"/>
      <c r="G7004" s="328"/>
      <c r="M7004" s="328"/>
    </row>
    <row r="7005" spans="5:13" s="243" customFormat="1">
      <c r="E7005" s="328"/>
      <c r="F7005" s="328"/>
      <c r="G7005" s="328"/>
      <c r="M7005" s="328"/>
    </row>
    <row r="7006" spans="5:13" s="243" customFormat="1">
      <c r="E7006" s="328"/>
      <c r="F7006" s="328"/>
      <c r="G7006" s="328"/>
      <c r="M7006" s="328"/>
    </row>
    <row r="7007" spans="5:13" s="243" customFormat="1">
      <c r="E7007" s="328"/>
      <c r="F7007" s="328"/>
      <c r="G7007" s="328"/>
      <c r="M7007" s="328"/>
    </row>
    <row r="7008" spans="5:13" s="243" customFormat="1">
      <c r="E7008" s="328"/>
      <c r="F7008" s="328"/>
      <c r="G7008" s="328"/>
      <c r="M7008" s="328"/>
    </row>
    <row r="7009" spans="5:13" s="243" customFormat="1">
      <c r="E7009" s="328"/>
      <c r="F7009" s="328"/>
      <c r="G7009" s="328"/>
      <c r="M7009" s="328"/>
    </row>
    <row r="7010" spans="5:13" s="243" customFormat="1">
      <c r="E7010" s="328"/>
      <c r="F7010" s="328"/>
      <c r="G7010" s="328"/>
      <c r="M7010" s="328"/>
    </row>
    <row r="7011" spans="5:13" s="243" customFormat="1">
      <c r="E7011" s="328"/>
      <c r="F7011" s="328"/>
      <c r="G7011" s="328"/>
      <c r="M7011" s="328"/>
    </row>
    <row r="7012" spans="5:13" s="243" customFormat="1">
      <c r="E7012" s="328"/>
      <c r="F7012" s="328"/>
      <c r="G7012" s="328"/>
      <c r="M7012" s="328"/>
    </row>
    <row r="7013" spans="5:13" s="243" customFormat="1">
      <c r="E7013" s="328"/>
      <c r="F7013" s="328"/>
      <c r="G7013" s="328"/>
      <c r="M7013" s="328"/>
    </row>
    <row r="7014" spans="5:13" s="243" customFormat="1">
      <c r="E7014" s="328"/>
      <c r="F7014" s="328"/>
      <c r="G7014" s="328"/>
      <c r="M7014" s="328"/>
    </row>
    <row r="7015" spans="5:13" s="243" customFormat="1">
      <c r="E7015" s="328"/>
      <c r="F7015" s="328"/>
      <c r="G7015" s="328"/>
      <c r="M7015" s="328"/>
    </row>
    <row r="7016" spans="5:13" s="243" customFormat="1">
      <c r="E7016" s="328"/>
      <c r="F7016" s="328"/>
      <c r="G7016" s="328"/>
      <c r="M7016" s="328"/>
    </row>
    <row r="7017" spans="5:13" s="243" customFormat="1">
      <c r="E7017" s="328"/>
      <c r="F7017" s="328"/>
      <c r="G7017" s="328"/>
      <c r="M7017" s="328"/>
    </row>
    <row r="7018" spans="5:13" s="243" customFormat="1">
      <c r="E7018" s="328"/>
      <c r="F7018" s="328"/>
      <c r="G7018" s="328"/>
      <c r="M7018" s="328"/>
    </row>
    <row r="7019" spans="5:13" s="243" customFormat="1">
      <c r="E7019" s="328"/>
      <c r="F7019" s="328"/>
      <c r="G7019" s="328"/>
      <c r="M7019" s="328"/>
    </row>
    <row r="7020" spans="5:13" s="243" customFormat="1">
      <c r="E7020" s="328"/>
      <c r="F7020" s="328"/>
      <c r="G7020" s="328"/>
      <c r="M7020" s="328"/>
    </row>
    <row r="7021" spans="5:13" s="243" customFormat="1">
      <c r="E7021" s="328"/>
      <c r="F7021" s="328"/>
      <c r="G7021" s="328"/>
      <c r="M7021" s="328"/>
    </row>
    <row r="7022" spans="5:13" s="243" customFormat="1">
      <c r="E7022" s="328"/>
      <c r="F7022" s="328"/>
      <c r="G7022" s="328"/>
      <c r="M7022" s="328"/>
    </row>
    <row r="7023" spans="5:13" s="243" customFormat="1">
      <c r="E7023" s="328"/>
      <c r="F7023" s="328"/>
      <c r="G7023" s="328"/>
      <c r="M7023" s="328"/>
    </row>
    <row r="7024" spans="5:13" s="243" customFormat="1">
      <c r="E7024" s="328"/>
      <c r="F7024" s="328"/>
      <c r="G7024" s="328"/>
      <c r="M7024" s="328"/>
    </row>
    <row r="7025" spans="5:13" s="243" customFormat="1">
      <c r="E7025" s="328"/>
      <c r="F7025" s="328"/>
      <c r="G7025" s="328"/>
      <c r="M7025" s="328"/>
    </row>
    <row r="7026" spans="5:13" s="243" customFormat="1">
      <c r="E7026" s="328"/>
      <c r="F7026" s="328"/>
      <c r="G7026" s="328"/>
      <c r="M7026" s="328"/>
    </row>
    <row r="7027" spans="5:13" s="243" customFormat="1">
      <c r="E7027" s="328"/>
      <c r="F7027" s="328"/>
      <c r="G7027" s="328"/>
      <c r="M7027" s="328"/>
    </row>
    <row r="7028" spans="5:13" s="243" customFormat="1">
      <c r="E7028" s="328"/>
      <c r="F7028" s="328"/>
      <c r="G7028" s="328"/>
      <c r="M7028" s="328"/>
    </row>
    <row r="7029" spans="5:13" s="243" customFormat="1">
      <c r="E7029" s="328"/>
      <c r="F7029" s="328"/>
      <c r="G7029" s="328"/>
      <c r="M7029" s="328"/>
    </row>
    <row r="7030" spans="5:13" s="243" customFormat="1">
      <c r="E7030" s="328"/>
      <c r="F7030" s="328"/>
      <c r="G7030" s="328"/>
      <c r="M7030" s="328"/>
    </row>
    <row r="7031" spans="5:13" s="243" customFormat="1">
      <c r="E7031" s="328"/>
      <c r="F7031" s="328"/>
      <c r="G7031" s="328"/>
      <c r="M7031" s="328"/>
    </row>
    <row r="7032" spans="5:13" s="243" customFormat="1">
      <c r="E7032" s="328"/>
      <c r="F7032" s="328"/>
      <c r="G7032" s="328"/>
      <c r="M7032" s="328"/>
    </row>
    <row r="7033" spans="5:13" s="243" customFormat="1">
      <c r="E7033" s="328"/>
      <c r="F7033" s="328"/>
      <c r="G7033" s="328"/>
      <c r="M7033" s="328"/>
    </row>
    <row r="7034" spans="5:13" s="243" customFormat="1">
      <c r="E7034" s="328"/>
      <c r="F7034" s="328"/>
      <c r="G7034" s="328"/>
      <c r="M7034" s="328"/>
    </row>
    <row r="7035" spans="5:13" s="243" customFormat="1">
      <c r="E7035" s="328"/>
      <c r="F7035" s="328"/>
      <c r="G7035" s="328"/>
      <c r="M7035" s="328"/>
    </row>
    <row r="7036" spans="5:13" s="243" customFormat="1">
      <c r="E7036" s="328"/>
      <c r="F7036" s="328"/>
      <c r="G7036" s="328"/>
      <c r="M7036" s="328"/>
    </row>
    <row r="7037" spans="5:13" s="243" customFormat="1">
      <c r="E7037" s="328"/>
      <c r="F7037" s="328"/>
      <c r="G7037" s="328"/>
      <c r="M7037" s="328"/>
    </row>
    <row r="7038" spans="5:13" s="243" customFormat="1">
      <c r="E7038" s="328"/>
      <c r="F7038" s="328"/>
      <c r="G7038" s="328"/>
      <c r="M7038" s="328"/>
    </row>
    <row r="7039" spans="5:13" s="243" customFormat="1">
      <c r="E7039" s="328"/>
      <c r="F7039" s="328"/>
      <c r="G7039" s="328"/>
      <c r="M7039" s="328"/>
    </row>
    <row r="7040" spans="5:13" s="243" customFormat="1">
      <c r="E7040" s="328"/>
      <c r="F7040" s="328"/>
      <c r="G7040" s="328"/>
      <c r="M7040" s="328"/>
    </row>
    <row r="7041" spans="5:13" s="243" customFormat="1">
      <c r="E7041" s="328"/>
      <c r="F7041" s="328"/>
      <c r="G7041" s="328"/>
      <c r="M7041" s="328"/>
    </row>
    <row r="7042" spans="5:13" s="243" customFormat="1">
      <c r="E7042" s="328"/>
      <c r="F7042" s="328"/>
      <c r="G7042" s="328"/>
      <c r="M7042" s="328"/>
    </row>
    <row r="7043" spans="5:13" s="243" customFormat="1">
      <c r="E7043" s="328"/>
      <c r="F7043" s="328"/>
      <c r="G7043" s="328"/>
      <c r="M7043" s="328"/>
    </row>
    <row r="7044" spans="5:13" s="243" customFormat="1">
      <c r="E7044" s="328"/>
      <c r="F7044" s="328"/>
      <c r="G7044" s="328"/>
      <c r="M7044" s="328"/>
    </row>
    <row r="7045" spans="5:13" s="243" customFormat="1">
      <c r="E7045" s="328"/>
      <c r="F7045" s="328"/>
      <c r="G7045" s="328"/>
      <c r="M7045" s="328"/>
    </row>
    <row r="7046" spans="5:13" s="243" customFormat="1">
      <c r="E7046" s="328"/>
      <c r="F7046" s="328"/>
      <c r="G7046" s="328"/>
      <c r="M7046" s="328"/>
    </row>
    <row r="7047" spans="5:13" s="243" customFormat="1">
      <c r="E7047" s="328"/>
      <c r="F7047" s="328"/>
      <c r="G7047" s="328"/>
      <c r="M7047" s="328"/>
    </row>
    <row r="7048" spans="5:13" s="243" customFormat="1">
      <c r="E7048" s="328"/>
      <c r="F7048" s="328"/>
      <c r="G7048" s="328"/>
      <c r="M7048" s="328"/>
    </row>
    <row r="7049" spans="5:13" s="243" customFormat="1">
      <c r="E7049" s="328"/>
      <c r="F7049" s="328"/>
      <c r="G7049" s="328"/>
      <c r="M7049" s="328"/>
    </row>
    <row r="7050" spans="5:13" s="243" customFormat="1">
      <c r="E7050" s="328"/>
      <c r="F7050" s="328"/>
      <c r="G7050" s="328"/>
      <c r="M7050" s="328"/>
    </row>
    <row r="7051" spans="5:13" s="243" customFormat="1">
      <c r="E7051" s="328"/>
      <c r="F7051" s="328"/>
      <c r="G7051" s="328"/>
      <c r="M7051" s="328"/>
    </row>
    <row r="7052" spans="5:13" s="243" customFormat="1">
      <c r="E7052" s="328"/>
      <c r="F7052" s="328"/>
      <c r="G7052" s="328"/>
      <c r="M7052" s="328"/>
    </row>
    <row r="7053" spans="5:13" s="243" customFormat="1">
      <c r="E7053" s="328"/>
      <c r="F7053" s="328"/>
      <c r="G7053" s="328"/>
      <c r="M7053" s="328"/>
    </row>
    <row r="7054" spans="5:13" s="243" customFormat="1">
      <c r="E7054" s="328"/>
      <c r="F7054" s="328"/>
      <c r="G7054" s="328"/>
      <c r="M7054" s="328"/>
    </row>
    <row r="7055" spans="5:13" s="243" customFormat="1">
      <c r="E7055" s="328"/>
      <c r="F7055" s="328"/>
      <c r="G7055" s="328"/>
      <c r="M7055" s="328"/>
    </row>
    <row r="7056" spans="5:13" s="243" customFormat="1">
      <c r="E7056" s="328"/>
      <c r="F7056" s="328"/>
      <c r="G7056" s="328"/>
      <c r="M7056" s="328"/>
    </row>
    <row r="7057" spans="5:13" s="243" customFormat="1">
      <c r="E7057" s="328"/>
      <c r="F7057" s="328"/>
      <c r="G7057" s="328"/>
      <c r="M7057" s="328"/>
    </row>
    <row r="7058" spans="5:13" s="243" customFormat="1">
      <c r="E7058" s="328"/>
      <c r="F7058" s="328"/>
      <c r="G7058" s="328"/>
      <c r="M7058" s="328"/>
    </row>
    <row r="7059" spans="5:13" s="243" customFormat="1">
      <c r="E7059" s="328"/>
      <c r="F7059" s="328"/>
      <c r="G7059" s="328"/>
      <c r="M7059" s="328"/>
    </row>
    <row r="7060" spans="5:13" s="243" customFormat="1">
      <c r="E7060" s="328"/>
      <c r="F7060" s="328"/>
      <c r="G7060" s="328"/>
      <c r="M7060" s="328"/>
    </row>
    <row r="7061" spans="5:13" s="243" customFormat="1">
      <c r="E7061" s="328"/>
      <c r="F7061" s="328"/>
      <c r="G7061" s="328"/>
      <c r="M7061" s="328"/>
    </row>
    <row r="7062" spans="5:13" s="243" customFormat="1">
      <c r="E7062" s="328"/>
      <c r="F7062" s="328"/>
      <c r="G7062" s="328"/>
      <c r="M7062" s="328"/>
    </row>
    <row r="7063" spans="5:13" s="243" customFormat="1">
      <c r="E7063" s="328"/>
      <c r="F7063" s="328"/>
      <c r="G7063" s="328"/>
      <c r="M7063" s="328"/>
    </row>
    <row r="7064" spans="5:13" s="243" customFormat="1">
      <c r="E7064" s="328"/>
      <c r="F7064" s="328"/>
      <c r="G7064" s="328"/>
      <c r="M7064" s="328"/>
    </row>
    <row r="7065" spans="5:13" s="243" customFormat="1">
      <c r="E7065" s="328"/>
      <c r="F7065" s="328"/>
      <c r="G7065" s="328"/>
      <c r="M7065" s="328"/>
    </row>
    <row r="7066" spans="5:13" s="243" customFormat="1">
      <c r="E7066" s="328"/>
      <c r="F7066" s="328"/>
      <c r="G7066" s="328"/>
      <c r="M7066" s="328"/>
    </row>
    <row r="7067" spans="5:13" s="243" customFormat="1">
      <c r="E7067" s="328"/>
      <c r="F7067" s="328"/>
      <c r="G7067" s="328"/>
      <c r="M7067" s="328"/>
    </row>
    <row r="7068" spans="5:13" s="243" customFormat="1">
      <c r="E7068" s="328"/>
      <c r="F7068" s="328"/>
      <c r="G7068" s="328"/>
      <c r="M7068" s="328"/>
    </row>
    <row r="7069" spans="5:13" s="243" customFormat="1">
      <c r="E7069" s="328"/>
      <c r="F7069" s="328"/>
      <c r="G7069" s="328"/>
      <c r="M7069" s="328"/>
    </row>
    <row r="7070" spans="5:13" s="243" customFormat="1">
      <c r="E7070" s="328"/>
      <c r="F7070" s="328"/>
      <c r="G7070" s="328"/>
      <c r="M7070" s="328"/>
    </row>
    <row r="7071" spans="5:13" s="243" customFormat="1">
      <c r="E7071" s="328"/>
      <c r="F7071" s="328"/>
      <c r="G7071" s="328"/>
      <c r="M7071" s="328"/>
    </row>
    <row r="7072" spans="5:13" s="243" customFormat="1">
      <c r="E7072" s="328"/>
      <c r="F7072" s="328"/>
      <c r="G7072" s="328"/>
      <c r="M7072" s="328"/>
    </row>
    <row r="7073" spans="5:13" s="243" customFormat="1">
      <c r="E7073" s="328"/>
      <c r="F7073" s="328"/>
      <c r="G7073" s="328"/>
      <c r="M7073" s="328"/>
    </row>
    <row r="7074" spans="5:13" s="243" customFormat="1">
      <c r="E7074" s="328"/>
      <c r="F7074" s="328"/>
      <c r="G7074" s="328"/>
      <c r="M7074" s="328"/>
    </row>
    <row r="7075" spans="5:13" s="243" customFormat="1">
      <c r="E7075" s="328"/>
      <c r="F7075" s="328"/>
      <c r="G7075" s="328"/>
      <c r="M7075" s="328"/>
    </row>
    <row r="7076" spans="5:13" s="243" customFormat="1">
      <c r="E7076" s="328"/>
      <c r="F7076" s="328"/>
      <c r="G7076" s="328"/>
      <c r="M7076" s="328"/>
    </row>
    <row r="7077" spans="5:13" s="243" customFormat="1">
      <c r="E7077" s="328"/>
      <c r="F7077" s="328"/>
      <c r="G7077" s="328"/>
      <c r="M7077" s="328"/>
    </row>
    <row r="7078" spans="5:13" s="243" customFormat="1">
      <c r="E7078" s="328"/>
      <c r="F7078" s="328"/>
      <c r="G7078" s="328"/>
      <c r="M7078" s="328"/>
    </row>
    <row r="7079" spans="5:13" s="243" customFormat="1">
      <c r="E7079" s="328"/>
      <c r="F7079" s="328"/>
      <c r="G7079" s="328"/>
      <c r="M7079" s="328"/>
    </row>
    <row r="7080" spans="5:13" s="243" customFormat="1">
      <c r="E7080" s="328"/>
      <c r="F7080" s="328"/>
      <c r="G7080" s="328"/>
      <c r="M7080" s="328"/>
    </row>
    <row r="7081" spans="5:13" s="243" customFormat="1">
      <c r="E7081" s="328"/>
      <c r="F7081" s="328"/>
      <c r="G7081" s="328"/>
      <c r="M7081" s="328"/>
    </row>
    <row r="7082" spans="5:13" s="243" customFormat="1">
      <c r="E7082" s="328"/>
      <c r="F7082" s="328"/>
      <c r="G7082" s="328"/>
      <c r="M7082" s="328"/>
    </row>
    <row r="7083" spans="5:13" s="243" customFormat="1">
      <c r="E7083" s="328"/>
      <c r="F7083" s="328"/>
      <c r="G7083" s="328"/>
      <c r="M7083" s="328"/>
    </row>
    <row r="7084" spans="5:13" s="243" customFormat="1">
      <c r="E7084" s="328"/>
      <c r="F7084" s="328"/>
      <c r="G7084" s="328"/>
      <c r="M7084" s="328"/>
    </row>
    <row r="7085" spans="5:13" s="243" customFormat="1">
      <c r="E7085" s="328"/>
      <c r="F7085" s="328"/>
      <c r="G7085" s="328"/>
      <c r="M7085" s="328"/>
    </row>
    <row r="7086" spans="5:13" s="243" customFormat="1">
      <c r="E7086" s="328"/>
      <c r="F7086" s="328"/>
      <c r="G7086" s="328"/>
      <c r="M7086" s="328"/>
    </row>
    <row r="7087" spans="5:13" s="243" customFormat="1">
      <c r="E7087" s="328"/>
      <c r="F7087" s="328"/>
      <c r="G7087" s="328"/>
      <c r="M7087" s="328"/>
    </row>
    <row r="7088" spans="5:13" s="243" customFormat="1">
      <c r="E7088" s="328"/>
      <c r="F7088" s="328"/>
      <c r="G7088" s="328"/>
      <c r="M7088" s="328"/>
    </row>
    <row r="7089" spans="5:13" s="243" customFormat="1">
      <c r="E7089" s="328"/>
      <c r="F7089" s="328"/>
      <c r="G7089" s="328"/>
      <c r="M7089" s="328"/>
    </row>
    <row r="7090" spans="5:13" s="243" customFormat="1">
      <c r="E7090" s="328"/>
      <c r="F7090" s="328"/>
      <c r="G7090" s="328"/>
      <c r="M7090" s="328"/>
    </row>
    <row r="7091" spans="5:13" s="243" customFormat="1">
      <c r="E7091" s="328"/>
      <c r="F7091" s="328"/>
      <c r="G7091" s="328"/>
      <c r="M7091" s="328"/>
    </row>
    <row r="7092" spans="5:13" s="243" customFormat="1">
      <c r="E7092" s="328"/>
      <c r="F7092" s="328"/>
      <c r="G7092" s="328"/>
      <c r="M7092" s="328"/>
    </row>
    <row r="7093" spans="5:13" s="243" customFormat="1">
      <c r="E7093" s="328"/>
      <c r="F7093" s="328"/>
      <c r="G7093" s="328"/>
      <c r="M7093" s="328"/>
    </row>
    <row r="7094" spans="5:13" s="243" customFormat="1">
      <c r="E7094" s="328"/>
      <c r="F7094" s="328"/>
      <c r="G7094" s="328"/>
      <c r="M7094" s="328"/>
    </row>
    <row r="7095" spans="5:13" s="243" customFormat="1">
      <c r="E7095" s="328"/>
      <c r="F7095" s="328"/>
      <c r="G7095" s="328"/>
      <c r="M7095" s="328"/>
    </row>
    <row r="7096" spans="5:13" s="243" customFormat="1">
      <c r="E7096" s="328"/>
      <c r="F7096" s="328"/>
      <c r="G7096" s="328"/>
      <c r="M7096" s="328"/>
    </row>
    <row r="7097" spans="5:13" s="243" customFormat="1">
      <c r="E7097" s="328"/>
      <c r="F7097" s="328"/>
      <c r="G7097" s="328"/>
      <c r="M7097" s="328"/>
    </row>
    <row r="7098" spans="5:13" s="243" customFormat="1">
      <c r="E7098" s="328"/>
      <c r="F7098" s="328"/>
      <c r="G7098" s="328"/>
      <c r="M7098" s="328"/>
    </row>
    <row r="7099" spans="5:13" s="243" customFormat="1">
      <c r="E7099" s="328"/>
      <c r="F7099" s="328"/>
      <c r="G7099" s="328"/>
      <c r="M7099" s="328"/>
    </row>
    <row r="7100" spans="5:13" s="243" customFormat="1">
      <c r="E7100" s="328"/>
      <c r="F7100" s="328"/>
      <c r="G7100" s="328"/>
      <c r="M7100" s="328"/>
    </row>
    <row r="7101" spans="5:13" s="243" customFormat="1">
      <c r="E7101" s="328"/>
      <c r="F7101" s="328"/>
      <c r="G7101" s="328"/>
      <c r="M7101" s="328"/>
    </row>
    <row r="7102" spans="5:13" s="243" customFormat="1">
      <c r="E7102" s="328"/>
      <c r="F7102" s="328"/>
      <c r="G7102" s="328"/>
      <c r="M7102" s="328"/>
    </row>
    <row r="7103" spans="5:13" s="243" customFormat="1">
      <c r="E7103" s="328"/>
      <c r="F7103" s="328"/>
      <c r="G7103" s="328"/>
      <c r="M7103" s="328"/>
    </row>
    <row r="7104" spans="5:13" s="243" customFormat="1">
      <c r="E7104" s="328"/>
      <c r="F7104" s="328"/>
      <c r="G7104" s="328"/>
      <c r="M7104" s="328"/>
    </row>
    <row r="7105" spans="5:13" s="243" customFormat="1">
      <c r="E7105" s="328"/>
      <c r="F7105" s="328"/>
      <c r="G7105" s="328"/>
      <c r="M7105" s="328"/>
    </row>
    <row r="7106" spans="5:13" s="243" customFormat="1">
      <c r="E7106" s="328"/>
      <c r="F7106" s="328"/>
      <c r="G7106" s="328"/>
      <c r="M7106" s="328"/>
    </row>
    <row r="7107" spans="5:13" s="243" customFormat="1">
      <c r="E7107" s="328"/>
      <c r="F7107" s="328"/>
      <c r="G7107" s="328"/>
      <c r="M7107" s="328"/>
    </row>
    <row r="7108" spans="5:13" s="243" customFormat="1">
      <c r="E7108" s="328"/>
      <c r="F7108" s="328"/>
      <c r="G7108" s="328"/>
      <c r="M7108" s="328"/>
    </row>
    <row r="7109" spans="5:13" s="243" customFormat="1">
      <c r="E7109" s="328"/>
      <c r="F7109" s="328"/>
      <c r="G7109" s="328"/>
      <c r="M7109" s="328"/>
    </row>
    <row r="7110" spans="5:13" s="243" customFormat="1">
      <c r="E7110" s="328"/>
      <c r="F7110" s="328"/>
      <c r="G7110" s="328"/>
      <c r="M7110" s="328"/>
    </row>
    <row r="7111" spans="5:13" s="243" customFormat="1">
      <c r="E7111" s="328"/>
      <c r="F7111" s="328"/>
      <c r="G7111" s="328"/>
      <c r="M7111" s="328"/>
    </row>
    <row r="7112" spans="5:13" s="243" customFormat="1">
      <c r="E7112" s="328"/>
      <c r="F7112" s="328"/>
      <c r="G7112" s="328"/>
      <c r="M7112" s="328"/>
    </row>
    <row r="7113" spans="5:13" s="243" customFormat="1">
      <c r="E7113" s="328"/>
      <c r="F7113" s="328"/>
      <c r="G7113" s="328"/>
      <c r="M7113" s="328"/>
    </row>
    <row r="7114" spans="5:13" s="243" customFormat="1">
      <c r="E7114" s="328"/>
      <c r="F7114" s="328"/>
      <c r="G7114" s="328"/>
      <c r="M7114" s="328"/>
    </row>
    <row r="7115" spans="5:13" s="243" customFormat="1">
      <c r="E7115" s="328"/>
      <c r="F7115" s="328"/>
      <c r="G7115" s="328"/>
      <c r="M7115" s="328"/>
    </row>
    <row r="7116" spans="5:13" s="243" customFormat="1">
      <c r="E7116" s="328"/>
      <c r="F7116" s="328"/>
      <c r="G7116" s="328"/>
      <c r="M7116" s="328"/>
    </row>
    <row r="7117" spans="5:13" s="243" customFormat="1">
      <c r="E7117" s="328"/>
      <c r="F7117" s="328"/>
      <c r="G7117" s="328"/>
      <c r="M7117" s="328"/>
    </row>
    <row r="7118" spans="5:13" s="243" customFormat="1">
      <c r="E7118" s="328"/>
      <c r="F7118" s="328"/>
      <c r="G7118" s="328"/>
      <c r="M7118" s="328"/>
    </row>
    <row r="7119" spans="5:13" s="243" customFormat="1">
      <c r="E7119" s="328"/>
      <c r="F7119" s="328"/>
      <c r="G7119" s="328"/>
      <c r="M7119" s="328"/>
    </row>
    <row r="7120" spans="5:13" s="243" customFormat="1">
      <c r="E7120" s="328"/>
      <c r="F7120" s="328"/>
      <c r="G7120" s="328"/>
      <c r="M7120" s="328"/>
    </row>
    <row r="7121" spans="5:13" s="243" customFormat="1">
      <c r="E7121" s="328"/>
      <c r="F7121" s="328"/>
      <c r="G7121" s="328"/>
      <c r="M7121" s="328"/>
    </row>
    <row r="7122" spans="5:13" s="243" customFormat="1">
      <c r="E7122" s="328"/>
      <c r="F7122" s="328"/>
      <c r="G7122" s="328"/>
      <c r="M7122" s="328"/>
    </row>
    <row r="7123" spans="5:13" s="243" customFormat="1">
      <c r="E7123" s="328"/>
      <c r="F7123" s="328"/>
      <c r="G7123" s="328"/>
      <c r="M7123" s="328"/>
    </row>
    <row r="7124" spans="5:13" s="243" customFormat="1">
      <c r="E7124" s="328"/>
      <c r="F7124" s="328"/>
      <c r="G7124" s="328"/>
      <c r="M7124" s="328"/>
    </row>
    <row r="7125" spans="5:13" s="243" customFormat="1">
      <c r="E7125" s="328"/>
      <c r="F7125" s="328"/>
      <c r="G7125" s="328"/>
      <c r="M7125" s="328"/>
    </row>
    <row r="7126" spans="5:13" s="243" customFormat="1">
      <c r="E7126" s="328"/>
      <c r="F7126" s="328"/>
      <c r="G7126" s="328"/>
      <c r="M7126" s="328"/>
    </row>
    <row r="7127" spans="5:13" s="243" customFormat="1">
      <c r="E7127" s="328"/>
      <c r="F7127" s="328"/>
      <c r="G7127" s="328"/>
      <c r="M7127" s="328"/>
    </row>
    <row r="7128" spans="5:13" s="243" customFormat="1">
      <c r="E7128" s="328"/>
      <c r="F7128" s="328"/>
      <c r="G7128" s="328"/>
      <c r="M7128" s="328"/>
    </row>
    <row r="7129" spans="5:13" s="243" customFormat="1">
      <c r="E7129" s="328"/>
      <c r="F7129" s="328"/>
      <c r="G7129" s="328"/>
      <c r="M7129" s="328"/>
    </row>
    <row r="7130" spans="5:13" s="243" customFormat="1">
      <c r="E7130" s="328"/>
      <c r="F7130" s="328"/>
      <c r="G7130" s="328"/>
      <c r="M7130" s="328"/>
    </row>
    <row r="7131" spans="5:13" s="243" customFormat="1">
      <c r="E7131" s="328"/>
      <c r="F7131" s="328"/>
      <c r="G7131" s="328"/>
      <c r="M7131" s="328"/>
    </row>
    <row r="7132" spans="5:13" s="243" customFormat="1">
      <c r="E7132" s="328"/>
      <c r="F7132" s="328"/>
      <c r="G7132" s="328"/>
      <c r="M7132" s="328"/>
    </row>
    <row r="7133" spans="5:13" s="243" customFormat="1">
      <c r="E7133" s="328"/>
      <c r="F7133" s="328"/>
      <c r="G7133" s="328"/>
      <c r="M7133" s="328"/>
    </row>
    <row r="7134" spans="5:13" s="243" customFormat="1">
      <c r="E7134" s="328"/>
      <c r="F7134" s="328"/>
      <c r="G7134" s="328"/>
      <c r="M7134" s="328"/>
    </row>
    <row r="7135" spans="5:13" s="243" customFormat="1">
      <c r="E7135" s="328"/>
      <c r="F7135" s="328"/>
      <c r="G7135" s="328"/>
      <c r="M7135" s="328"/>
    </row>
    <row r="7136" spans="5:13" s="243" customFormat="1">
      <c r="E7136" s="328"/>
      <c r="F7136" s="328"/>
      <c r="G7136" s="328"/>
      <c r="M7136" s="328"/>
    </row>
    <row r="7137" spans="5:13" s="243" customFormat="1">
      <c r="E7137" s="328"/>
      <c r="F7137" s="328"/>
      <c r="G7137" s="328"/>
      <c r="M7137" s="328"/>
    </row>
    <row r="7138" spans="5:13" s="243" customFormat="1">
      <c r="E7138" s="328"/>
      <c r="F7138" s="328"/>
      <c r="G7138" s="328"/>
      <c r="M7138" s="328"/>
    </row>
    <row r="7139" spans="5:13" s="243" customFormat="1">
      <c r="E7139" s="328"/>
      <c r="F7139" s="328"/>
      <c r="G7139" s="328"/>
      <c r="M7139" s="328"/>
    </row>
    <row r="7140" spans="5:13" s="243" customFormat="1">
      <c r="E7140" s="328"/>
      <c r="F7140" s="328"/>
      <c r="G7140" s="328"/>
      <c r="M7140" s="328"/>
    </row>
    <row r="7141" spans="5:13" s="243" customFormat="1">
      <c r="E7141" s="328"/>
      <c r="F7141" s="328"/>
      <c r="G7141" s="328"/>
      <c r="M7141" s="328"/>
    </row>
    <row r="7142" spans="5:13" s="243" customFormat="1">
      <c r="E7142" s="328"/>
      <c r="F7142" s="328"/>
      <c r="G7142" s="328"/>
      <c r="M7142" s="328"/>
    </row>
    <row r="7143" spans="5:13" s="243" customFormat="1">
      <c r="E7143" s="328"/>
      <c r="F7143" s="328"/>
      <c r="G7143" s="328"/>
      <c r="M7143" s="328"/>
    </row>
    <row r="7144" spans="5:13" s="243" customFormat="1">
      <c r="E7144" s="328"/>
      <c r="F7144" s="328"/>
      <c r="G7144" s="328"/>
      <c r="M7144" s="328"/>
    </row>
    <row r="7145" spans="5:13" s="243" customFormat="1">
      <c r="E7145" s="328"/>
      <c r="F7145" s="328"/>
      <c r="G7145" s="328"/>
      <c r="M7145" s="328"/>
    </row>
    <row r="7146" spans="5:13" s="243" customFormat="1">
      <c r="E7146" s="328"/>
      <c r="F7146" s="328"/>
      <c r="G7146" s="328"/>
      <c r="M7146" s="328"/>
    </row>
    <row r="7147" spans="5:13" s="243" customFormat="1">
      <c r="E7147" s="328"/>
      <c r="F7147" s="328"/>
      <c r="G7147" s="328"/>
      <c r="M7147" s="328"/>
    </row>
    <row r="7148" spans="5:13" s="243" customFormat="1">
      <c r="E7148" s="328"/>
      <c r="F7148" s="328"/>
      <c r="G7148" s="328"/>
      <c r="M7148" s="328"/>
    </row>
    <row r="7149" spans="5:13" s="243" customFormat="1">
      <c r="E7149" s="328"/>
      <c r="F7149" s="328"/>
      <c r="G7149" s="328"/>
      <c r="M7149" s="328"/>
    </row>
    <row r="7150" spans="5:13" s="243" customFormat="1">
      <c r="E7150" s="328"/>
      <c r="F7150" s="328"/>
      <c r="G7150" s="328"/>
      <c r="M7150" s="328"/>
    </row>
    <row r="7151" spans="5:13" s="243" customFormat="1">
      <c r="E7151" s="328"/>
      <c r="F7151" s="328"/>
      <c r="G7151" s="328"/>
      <c r="M7151" s="328"/>
    </row>
    <row r="7152" spans="5:13" s="243" customFormat="1">
      <c r="E7152" s="328"/>
      <c r="F7152" s="328"/>
      <c r="G7152" s="328"/>
      <c r="M7152" s="328"/>
    </row>
    <row r="7153" spans="5:16" s="243" customFormat="1">
      <c r="E7153" s="328"/>
      <c r="F7153" s="328"/>
      <c r="G7153" s="328"/>
      <c r="M7153" s="328"/>
    </row>
    <row r="7154" spans="5:16">
      <c r="L7154" s="243"/>
      <c r="M7154" s="328"/>
      <c r="N7154" s="243"/>
      <c r="O7154" s="243"/>
      <c r="P7154" s="243"/>
    </row>
    <row r="7155" spans="5:16">
      <c r="L7155" s="243"/>
      <c r="M7155" s="328"/>
      <c r="N7155" s="243"/>
      <c r="O7155" s="243"/>
      <c r="P7155" s="243"/>
    </row>
  </sheetData>
  <sheetProtection sheet="1" objects="1" scenarios="1" selectLockedCells="1"/>
  <mergeCells count="47">
    <mergeCell ref="H3:J9"/>
    <mergeCell ref="H11:J16"/>
    <mergeCell ref="L3:P3"/>
    <mergeCell ref="L4:P6"/>
    <mergeCell ref="L7:P8"/>
    <mergeCell ref="L9:P9"/>
    <mergeCell ref="L10:P12"/>
    <mergeCell ref="L13:P14"/>
    <mergeCell ref="L16:P16"/>
    <mergeCell ref="N38:O38"/>
    <mergeCell ref="A1:Q1"/>
    <mergeCell ref="L27:M27"/>
    <mergeCell ref="B11:E11"/>
    <mergeCell ref="B3:E3"/>
    <mergeCell ref="L19:P20"/>
    <mergeCell ref="B20:C20"/>
    <mergeCell ref="C12:D12"/>
    <mergeCell ref="L18:P18"/>
    <mergeCell ref="B19:C19"/>
    <mergeCell ref="B22:C22"/>
    <mergeCell ref="Q19:Q20"/>
    <mergeCell ref="Q21:Q25"/>
    <mergeCell ref="B21:C21"/>
    <mergeCell ref="L21:L22"/>
    <mergeCell ref="L23:P23"/>
    <mergeCell ref="L24:L25"/>
    <mergeCell ref="C14:D14"/>
    <mergeCell ref="C16:D16"/>
    <mergeCell ref="B31:F33"/>
    <mergeCell ref="B23:C23"/>
    <mergeCell ref="B24:C24"/>
    <mergeCell ref="A38:H56"/>
    <mergeCell ref="N35:O35"/>
    <mergeCell ref="L36:M36"/>
    <mergeCell ref="N36:O36"/>
    <mergeCell ref="H18:J18"/>
    <mergeCell ref="B18:F18"/>
    <mergeCell ref="L39:M39"/>
    <mergeCell ref="L28:M28"/>
    <mergeCell ref="L29:M29"/>
    <mergeCell ref="L30:M30"/>
    <mergeCell ref="L32:M32"/>
    <mergeCell ref="L33:M33"/>
    <mergeCell ref="L37:M37"/>
    <mergeCell ref="L38:M38"/>
    <mergeCell ref="L35:M35"/>
    <mergeCell ref="N37:O37"/>
  </mergeCells>
  <conditionalFormatting sqref="H18:L18 Q18 L39:P40 H19:Q34 H35:K37 Q35:Q38 I38:K38">
    <cfRule type="expression" dxfId="6" priority="5">
      <formula>$E$12="X"</formula>
    </cfRule>
  </conditionalFormatting>
  <conditionalFormatting sqref="L17:P17 B18:F18 L18 B20:F21 B19 D19:F19 B25:F28 B22:B24 D22:F24 L39:P39 L19:P34">
    <cfRule type="expression" dxfId="5" priority="6">
      <formula>$E$14="X"</formula>
    </cfRule>
  </conditionalFormatting>
  <conditionalFormatting sqref="H29:K29 B18:K18 B20:K21 B19 D19:K19 B25:K28 B22:B24 D22:K24">
    <cfRule type="expression" dxfId="4" priority="7">
      <formula>$E$16="X"</formula>
    </cfRule>
  </conditionalFormatting>
  <conditionalFormatting sqref="L37:P38">
    <cfRule type="expression" dxfId="3" priority="3">
      <formula>$E$12="X"</formula>
    </cfRule>
  </conditionalFormatting>
  <conditionalFormatting sqref="L37:P38">
    <cfRule type="expression" dxfId="2" priority="4">
      <formula>$E$14="X"</formula>
    </cfRule>
  </conditionalFormatting>
  <conditionalFormatting sqref="L35:P36">
    <cfRule type="expression" dxfId="1" priority="1">
      <formula>$E$12="X"</formula>
    </cfRule>
  </conditionalFormatting>
  <conditionalFormatting sqref="L35:P36">
    <cfRule type="expression" dxfId="0" priority="2">
      <formula>$E$14="X"</formula>
    </cfRule>
  </conditionalFormatting>
  <dataValidations count="3">
    <dataValidation type="decimal" allowBlank="1" showInputMessage="1" showErrorMessage="1" errorTitle="Error" error="Please enter a value between 2 and 110" sqref="E4:E5" xr:uid="{C4BB07F3-D782-42B5-B464-43C14B256EAC}">
      <formula1>2</formula1>
      <formula2>110</formula2>
    </dataValidation>
    <dataValidation type="whole" allowBlank="1" showErrorMessage="1" errorTitle="ERROR" error="Please enter a whole number less than 35." promptTitle="ERROR" prompt="Please enter a whole number less than 35." sqref="E6" xr:uid="{718A4EEE-1939-423C-9E5A-BF6FB9F3D9CB}">
      <formula1>1</formula1>
      <formula2>35</formula2>
    </dataValidation>
    <dataValidation type="decimal" allowBlank="1" showInputMessage="1" showErrorMessage="1" errorTitle="ERROR" error="Please enter a value between 500 and 3500." sqref="E8" xr:uid="{0CF90484-3249-43FD-A38F-3A70BFB4777F}">
      <formula1>500</formula1>
      <formula2>3500</formula2>
    </dataValidation>
  </dataValidations>
  <pageMargins left="0.7" right="0.7" top="0.75" bottom="0.75" header="0.3" footer="0.3"/>
  <pageSetup paperSize="9" orientation="portrait" r:id="rId1"/>
  <ignoredErrors>
    <ignoredError sqref="E9" unlockedFormula="1"/>
    <ignoredError sqref="P37"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50D51-AA32-4BD9-9A7B-28035E6C43AB}">
  <dimension ref="A1:BM45"/>
  <sheetViews>
    <sheetView tabSelected="1" zoomScale="50" zoomScaleNormal="50" workbookViewId="0">
      <selection activeCell="B5" sqref="B5"/>
    </sheetView>
  </sheetViews>
  <sheetFormatPr baseColWidth="10" defaultColWidth="8.6640625" defaultRowHeight="15"/>
  <cols>
    <col min="1" max="1" width="59.1640625" style="242" customWidth="1"/>
    <col min="2" max="256" width="8.6640625" style="239"/>
    <col min="257" max="257" width="59.1640625" style="239" customWidth="1"/>
    <col min="258" max="512" width="8.6640625" style="239"/>
    <col min="513" max="513" width="59.1640625" style="239" customWidth="1"/>
    <col min="514" max="768" width="8.6640625" style="239"/>
    <col min="769" max="769" width="59.1640625" style="239" customWidth="1"/>
    <col min="770" max="1024" width="8.6640625" style="239"/>
    <col min="1025" max="1025" width="59.1640625" style="239" customWidth="1"/>
    <col min="1026" max="1280" width="8.6640625" style="239"/>
    <col min="1281" max="1281" width="59.1640625" style="239" customWidth="1"/>
    <col min="1282" max="1536" width="8.6640625" style="239"/>
    <col min="1537" max="1537" width="59.1640625" style="239" customWidth="1"/>
    <col min="1538" max="1792" width="8.6640625" style="239"/>
    <col min="1793" max="1793" width="59.1640625" style="239" customWidth="1"/>
    <col min="1794" max="2048" width="8.6640625" style="239"/>
    <col min="2049" max="2049" width="59.1640625" style="239" customWidth="1"/>
    <col min="2050" max="2304" width="8.6640625" style="239"/>
    <col min="2305" max="2305" width="59.1640625" style="239" customWidth="1"/>
    <col min="2306" max="2560" width="8.6640625" style="239"/>
    <col min="2561" max="2561" width="59.1640625" style="239" customWidth="1"/>
    <col min="2562" max="2816" width="8.6640625" style="239"/>
    <col min="2817" max="2817" width="59.1640625" style="239" customWidth="1"/>
    <col min="2818" max="3072" width="8.6640625" style="239"/>
    <col min="3073" max="3073" width="59.1640625" style="239" customWidth="1"/>
    <col min="3074" max="3328" width="8.6640625" style="239"/>
    <col min="3329" max="3329" width="59.1640625" style="239" customWidth="1"/>
    <col min="3330" max="3584" width="8.6640625" style="239"/>
    <col min="3585" max="3585" width="59.1640625" style="239" customWidth="1"/>
    <col min="3586" max="3840" width="8.6640625" style="239"/>
    <col min="3841" max="3841" width="59.1640625" style="239" customWidth="1"/>
    <col min="3842" max="4096" width="8.6640625" style="239"/>
    <col min="4097" max="4097" width="59.1640625" style="239" customWidth="1"/>
    <col min="4098" max="4352" width="8.6640625" style="239"/>
    <col min="4353" max="4353" width="59.1640625" style="239" customWidth="1"/>
    <col min="4354" max="4608" width="8.6640625" style="239"/>
    <col min="4609" max="4609" width="59.1640625" style="239" customWidth="1"/>
    <col min="4610" max="4864" width="8.6640625" style="239"/>
    <col min="4865" max="4865" width="59.1640625" style="239" customWidth="1"/>
    <col min="4866" max="5120" width="8.6640625" style="239"/>
    <col min="5121" max="5121" width="59.1640625" style="239" customWidth="1"/>
    <col min="5122" max="5376" width="8.6640625" style="239"/>
    <col min="5377" max="5377" width="59.1640625" style="239" customWidth="1"/>
    <col min="5378" max="5632" width="8.6640625" style="239"/>
    <col min="5633" max="5633" width="59.1640625" style="239" customWidth="1"/>
    <col min="5634" max="5888" width="8.6640625" style="239"/>
    <col min="5889" max="5889" width="59.1640625" style="239" customWidth="1"/>
    <col min="5890" max="6144" width="8.6640625" style="239"/>
    <col min="6145" max="6145" width="59.1640625" style="239" customWidth="1"/>
    <col min="6146" max="6400" width="8.6640625" style="239"/>
    <col min="6401" max="6401" width="59.1640625" style="239" customWidth="1"/>
    <col min="6402" max="6656" width="8.6640625" style="239"/>
    <col min="6657" max="6657" width="59.1640625" style="239" customWidth="1"/>
    <col min="6658" max="6912" width="8.6640625" style="239"/>
    <col min="6913" max="6913" width="59.1640625" style="239" customWidth="1"/>
    <col min="6914" max="7168" width="8.6640625" style="239"/>
    <col min="7169" max="7169" width="59.1640625" style="239" customWidth="1"/>
    <col min="7170" max="7424" width="8.6640625" style="239"/>
    <col min="7425" max="7425" width="59.1640625" style="239" customWidth="1"/>
    <col min="7426" max="7680" width="8.6640625" style="239"/>
    <col min="7681" max="7681" width="59.1640625" style="239" customWidth="1"/>
    <col min="7682" max="7936" width="8.6640625" style="239"/>
    <col min="7937" max="7937" width="59.1640625" style="239" customWidth="1"/>
    <col min="7938" max="8192" width="8.6640625" style="239"/>
    <col min="8193" max="8193" width="59.1640625" style="239" customWidth="1"/>
    <col min="8194" max="8448" width="8.6640625" style="239"/>
    <col min="8449" max="8449" width="59.1640625" style="239" customWidth="1"/>
    <col min="8450" max="8704" width="8.6640625" style="239"/>
    <col min="8705" max="8705" width="59.1640625" style="239" customWidth="1"/>
    <col min="8706" max="8960" width="8.6640625" style="239"/>
    <col min="8961" max="8961" width="59.1640625" style="239" customWidth="1"/>
    <col min="8962" max="9216" width="8.6640625" style="239"/>
    <col min="9217" max="9217" width="59.1640625" style="239" customWidth="1"/>
    <col min="9218" max="9472" width="8.6640625" style="239"/>
    <col min="9473" max="9473" width="59.1640625" style="239" customWidth="1"/>
    <col min="9474" max="9728" width="8.6640625" style="239"/>
    <col min="9729" max="9729" width="59.1640625" style="239" customWidth="1"/>
    <col min="9730" max="9984" width="8.6640625" style="239"/>
    <col min="9985" max="9985" width="59.1640625" style="239" customWidth="1"/>
    <col min="9986" max="10240" width="8.6640625" style="239"/>
    <col min="10241" max="10241" width="59.1640625" style="239" customWidth="1"/>
    <col min="10242" max="10496" width="8.6640625" style="239"/>
    <col min="10497" max="10497" width="59.1640625" style="239" customWidth="1"/>
    <col min="10498" max="10752" width="8.6640625" style="239"/>
    <col min="10753" max="10753" width="59.1640625" style="239" customWidth="1"/>
    <col min="10754" max="11008" width="8.6640625" style="239"/>
    <col min="11009" max="11009" width="59.1640625" style="239" customWidth="1"/>
    <col min="11010" max="11264" width="8.6640625" style="239"/>
    <col min="11265" max="11265" width="59.1640625" style="239" customWidth="1"/>
    <col min="11266" max="11520" width="8.6640625" style="239"/>
    <col min="11521" max="11521" width="59.1640625" style="239" customWidth="1"/>
    <col min="11522" max="11776" width="8.6640625" style="239"/>
    <col min="11777" max="11777" width="59.1640625" style="239" customWidth="1"/>
    <col min="11778" max="12032" width="8.6640625" style="239"/>
    <col min="12033" max="12033" width="59.1640625" style="239" customWidth="1"/>
    <col min="12034" max="12288" width="8.6640625" style="239"/>
    <col min="12289" max="12289" width="59.1640625" style="239" customWidth="1"/>
    <col min="12290" max="12544" width="8.6640625" style="239"/>
    <col min="12545" max="12545" width="59.1640625" style="239" customWidth="1"/>
    <col min="12546" max="12800" width="8.6640625" style="239"/>
    <col min="12801" max="12801" width="59.1640625" style="239" customWidth="1"/>
    <col min="12802" max="13056" width="8.6640625" style="239"/>
    <col min="13057" max="13057" width="59.1640625" style="239" customWidth="1"/>
    <col min="13058" max="13312" width="8.6640625" style="239"/>
    <col min="13313" max="13313" width="59.1640625" style="239" customWidth="1"/>
    <col min="13314" max="13568" width="8.6640625" style="239"/>
    <col min="13569" max="13569" width="59.1640625" style="239" customWidth="1"/>
    <col min="13570" max="13824" width="8.6640625" style="239"/>
    <col min="13825" max="13825" width="59.1640625" style="239" customWidth="1"/>
    <col min="13826" max="14080" width="8.6640625" style="239"/>
    <col min="14081" max="14081" width="59.1640625" style="239" customWidth="1"/>
    <col min="14082" max="14336" width="8.6640625" style="239"/>
    <col min="14337" max="14337" width="59.1640625" style="239" customWidth="1"/>
    <col min="14338" max="14592" width="8.6640625" style="239"/>
    <col min="14593" max="14593" width="59.1640625" style="239" customWidth="1"/>
    <col min="14594" max="14848" width="8.6640625" style="239"/>
    <col min="14849" max="14849" width="59.1640625" style="239" customWidth="1"/>
    <col min="14850" max="15104" width="8.6640625" style="239"/>
    <col min="15105" max="15105" width="59.1640625" style="239" customWidth="1"/>
    <col min="15106" max="15360" width="8.6640625" style="239"/>
    <col min="15361" max="15361" width="59.1640625" style="239" customWidth="1"/>
    <col min="15362" max="15616" width="8.6640625" style="239"/>
    <col min="15617" max="15617" width="59.1640625" style="239" customWidth="1"/>
    <col min="15618" max="15872" width="8.6640625" style="239"/>
    <col min="15873" max="15873" width="59.1640625" style="239" customWidth="1"/>
    <col min="15874" max="16128" width="8.6640625" style="239"/>
    <col min="16129" max="16129" width="59.1640625" style="239" customWidth="1"/>
    <col min="16130" max="16384" width="8.6640625" style="239"/>
  </cols>
  <sheetData>
    <row r="1" spans="1:65" s="235" customFormat="1" ht="82.25" customHeight="1">
      <c r="A1" s="234"/>
      <c r="B1" s="399"/>
      <c r="C1" s="399"/>
      <c r="D1" s="399"/>
      <c r="E1" s="399"/>
      <c r="F1" s="399"/>
      <c r="G1" s="399"/>
      <c r="H1" s="399"/>
      <c r="I1" s="399"/>
      <c r="J1" s="399"/>
      <c r="K1" s="399"/>
      <c r="L1" s="399"/>
      <c r="M1" s="399"/>
      <c r="N1" s="399"/>
      <c r="O1" s="399"/>
      <c r="P1" s="399"/>
      <c r="Q1" s="399"/>
      <c r="R1" s="399"/>
      <c r="S1" s="399"/>
      <c r="T1" s="399"/>
      <c r="U1" s="399"/>
      <c r="V1" s="399"/>
      <c r="W1" s="399"/>
    </row>
    <row r="2" spans="1:65" s="237" customFormat="1" ht="59" customHeight="1">
      <c r="A2" s="396" t="s">
        <v>213</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6"/>
      <c r="AK2" s="396"/>
      <c r="AL2" s="396"/>
      <c r="AM2" s="396"/>
      <c r="AN2" s="396"/>
      <c r="AO2" s="396"/>
      <c r="AP2" s="396"/>
      <c r="AQ2" s="396"/>
      <c r="AR2" s="396"/>
      <c r="AS2" s="396"/>
      <c r="AT2" s="396"/>
      <c r="AU2" s="236"/>
      <c r="AV2" s="236"/>
      <c r="AW2" s="236"/>
      <c r="AX2" s="236"/>
      <c r="AY2" s="236"/>
      <c r="AZ2" s="236"/>
      <c r="BA2" s="236"/>
      <c r="BB2" s="236"/>
      <c r="BC2" s="236"/>
      <c r="BD2" s="236"/>
      <c r="BE2" s="236"/>
      <c r="BF2" s="236"/>
      <c r="BG2" s="236"/>
      <c r="BH2" s="236"/>
      <c r="BI2" s="236"/>
      <c r="BJ2" s="236"/>
      <c r="BK2" s="236"/>
      <c r="BL2" s="236"/>
      <c r="BM2" s="236"/>
    </row>
    <row r="3" spans="1:65" s="238" customFormat="1" ht="21" customHeight="1">
      <c r="A3" s="397" t="s">
        <v>190</v>
      </c>
      <c r="B3" s="397"/>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row>
    <row r="4" spans="1:65" s="238" customFormat="1" ht="15" customHeight="1" thickBot="1">
      <c r="A4" s="398"/>
      <c r="B4" s="398"/>
      <c r="C4" s="398"/>
      <c r="D4" s="39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c r="AG4" s="398"/>
      <c r="AH4" s="398"/>
      <c r="AI4" s="398"/>
      <c r="AJ4" s="398"/>
      <c r="AK4" s="398"/>
      <c r="AL4" s="398"/>
      <c r="AM4" s="398"/>
      <c r="AN4" s="398"/>
      <c r="AO4" s="398"/>
      <c r="AP4" s="398"/>
      <c r="AQ4" s="398"/>
      <c r="AR4" s="398"/>
      <c r="AS4" s="398"/>
      <c r="AT4" s="398"/>
    </row>
    <row r="5" spans="1:65" ht="26" customHeight="1" thickBot="1">
      <c r="A5" s="21" t="s">
        <v>182</v>
      </c>
      <c r="B5" s="18">
        <v>469</v>
      </c>
      <c r="C5" s="400"/>
      <c r="D5" s="401"/>
      <c r="E5" s="401"/>
      <c r="F5" s="401"/>
      <c r="G5" s="401"/>
      <c r="H5" s="401"/>
      <c r="I5" s="401"/>
      <c r="J5" s="401"/>
      <c r="K5" s="401"/>
      <c r="L5" s="401"/>
      <c r="M5" s="22"/>
      <c r="N5" s="22"/>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4"/>
    </row>
    <row r="6" spans="1:65" ht="133.25" customHeight="1" thickBot="1">
      <c r="A6" s="25" t="s">
        <v>214</v>
      </c>
      <c r="B6" s="26"/>
      <c r="C6" s="402" t="s">
        <v>34</v>
      </c>
      <c r="D6" s="404" t="s">
        <v>35</v>
      </c>
      <c r="E6" s="406" t="s">
        <v>36</v>
      </c>
      <c r="F6" s="404" t="s">
        <v>37</v>
      </c>
      <c r="G6" s="394" t="s">
        <v>38</v>
      </c>
      <c r="H6" s="408" t="s">
        <v>39</v>
      </c>
      <c r="I6" s="410" t="s">
        <v>40</v>
      </c>
      <c r="J6" s="384" t="s">
        <v>41</v>
      </c>
      <c r="K6" s="394" t="s">
        <v>42</v>
      </c>
      <c r="L6" s="388" t="s">
        <v>43</v>
      </c>
      <c r="M6" s="378" t="s">
        <v>44</v>
      </c>
      <c r="N6" s="384" t="s">
        <v>45</v>
      </c>
      <c r="O6" s="394" t="s">
        <v>46</v>
      </c>
      <c r="P6" s="388" t="s">
        <v>47</v>
      </c>
      <c r="Q6" s="378" t="s">
        <v>48</v>
      </c>
      <c r="R6" s="380" t="s">
        <v>49</v>
      </c>
      <c r="S6" s="392" t="s">
        <v>50</v>
      </c>
      <c r="T6" s="388" t="s">
        <v>51</v>
      </c>
      <c r="U6" s="378" t="s">
        <v>52</v>
      </c>
      <c r="V6" s="384" t="s">
        <v>53</v>
      </c>
      <c r="W6" s="394" t="s">
        <v>54</v>
      </c>
      <c r="X6" s="388" t="s">
        <v>55</v>
      </c>
      <c r="Y6" s="378" t="s">
        <v>56</v>
      </c>
      <c r="Z6" s="380" t="s">
        <v>57</v>
      </c>
      <c r="AA6" s="392" t="s">
        <v>58</v>
      </c>
      <c r="AB6" s="388" t="s">
        <v>59</v>
      </c>
      <c r="AC6" s="378" t="s">
        <v>60</v>
      </c>
      <c r="AD6" s="384" t="s">
        <v>61</v>
      </c>
      <c r="AE6" s="394" t="s">
        <v>62</v>
      </c>
      <c r="AF6" s="388" t="s">
        <v>63</v>
      </c>
      <c r="AG6" s="378" t="s">
        <v>64</v>
      </c>
      <c r="AH6" s="380" t="s">
        <v>65</v>
      </c>
      <c r="AI6" s="390" t="s">
        <v>66</v>
      </c>
      <c r="AJ6" s="376" t="s">
        <v>67</v>
      </c>
      <c r="AK6" s="378" t="s">
        <v>68</v>
      </c>
      <c r="AL6" s="384" t="s">
        <v>69</v>
      </c>
      <c r="AM6" s="386" t="s">
        <v>70</v>
      </c>
      <c r="AN6" s="388" t="s">
        <v>71</v>
      </c>
      <c r="AO6" s="378" t="s">
        <v>72</v>
      </c>
      <c r="AP6" s="384" t="s">
        <v>73</v>
      </c>
      <c r="AQ6" s="386" t="s">
        <v>74</v>
      </c>
      <c r="AR6" s="376" t="s">
        <v>75</v>
      </c>
      <c r="AS6" s="378" t="s">
        <v>76</v>
      </c>
      <c r="AT6" s="380" t="s">
        <v>77</v>
      </c>
    </row>
    <row r="7" spans="1:65" ht="16" thickBot="1">
      <c r="A7" s="27" t="s">
        <v>78</v>
      </c>
      <c r="B7" s="28">
        <f>B5/4.69</f>
        <v>99.999999999999986</v>
      </c>
      <c r="C7" s="403"/>
      <c r="D7" s="405"/>
      <c r="E7" s="407"/>
      <c r="F7" s="405"/>
      <c r="G7" s="395"/>
      <c r="H7" s="409"/>
      <c r="I7" s="411"/>
      <c r="J7" s="385"/>
      <c r="K7" s="395"/>
      <c r="L7" s="389"/>
      <c r="M7" s="379"/>
      <c r="N7" s="385"/>
      <c r="O7" s="395"/>
      <c r="P7" s="389"/>
      <c r="Q7" s="379"/>
      <c r="R7" s="381"/>
      <c r="S7" s="393"/>
      <c r="T7" s="389"/>
      <c r="U7" s="379"/>
      <c r="V7" s="385"/>
      <c r="W7" s="395"/>
      <c r="X7" s="389"/>
      <c r="Y7" s="379"/>
      <c r="Z7" s="381"/>
      <c r="AA7" s="393"/>
      <c r="AB7" s="389"/>
      <c r="AC7" s="379"/>
      <c r="AD7" s="385"/>
      <c r="AE7" s="395"/>
      <c r="AF7" s="389"/>
      <c r="AG7" s="379"/>
      <c r="AH7" s="381"/>
      <c r="AI7" s="391"/>
      <c r="AJ7" s="377"/>
      <c r="AK7" s="379"/>
      <c r="AL7" s="385"/>
      <c r="AM7" s="387"/>
      <c r="AN7" s="389"/>
      <c r="AO7" s="379"/>
      <c r="AP7" s="385"/>
      <c r="AQ7" s="387"/>
      <c r="AR7" s="377"/>
      <c r="AS7" s="379"/>
      <c r="AT7" s="381"/>
    </row>
    <row r="8" spans="1:65">
      <c r="A8" s="29" t="s">
        <v>172</v>
      </c>
      <c r="B8" s="30">
        <f>B5/469*12</f>
        <v>12</v>
      </c>
      <c r="C8" s="31">
        <v>9.1</v>
      </c>
      <c r="D8" s="32">
        <f>B8/C8</f>
        <v>1.3186813186813187</v>
      </c>
      <c r="E8" s="33">
        <v>11</v>
      </c>
      <c r="F8" s="34">
        <f>B8/E8</f>
        <v>1.0909090909090908</v>
      </c>
      <c r="G8" s="35">
        <v>13</v>
      </c>
      <c r="H8" s="36">
        <f>B8/G8</f>
        <v>0.92307692307692313</v>
      </c>
      <c r="I8" s="35">
        <v>19</v>
      </c>
      <c r="J8" s="37">
        <f>B8/I8</f>
        <v>0.63157894736842102</v>
      </c>
      <c r="K8" s="38">
        <v>34</v>
      </c>
      <c r="L8" s="39">
        <f>B8/K8</f>
        <v>0.35294117647058826</v>
      </c>
      <c r="M8" s="40">
        <v>34</v>
      </c>
      <c r="N8" s="41">
        <f>B8/M8</f>
        <v>0.35294117647058826</v>
      </c>
      <c r="O8" s="42">
        <v>52</v>
      </c>
      <c r="P8" s="43">
        <f>B8/O8</f>
        <v>0.23076923076923078</v>
      </c>
      <c r="Q8" s="40">
        <v>46</v>
      </c>
      <c r="R8" s="43">
        <f>B8/Q8</f>
        <v>0.2608695652173913</v>
      </c>
      <c r="S8" s="40">
        <v>77</v>
      </c>
      <c r="T8" s="43">
        <f>B8/S8</f>
        <v>0.15584415584415584</v>
      </c>
      <c r="U8" s="40">
        <v>77</v>
      </c>
      <c r="V8" s="44">
        <f>B8/U8</f>
        <v>0.15584415584415584</v>
      </c>
      <c r="W8" s="38">
        <v>56</v>
      </c>
      <c r="X8" s="43">
        <f>B8/W8</f>
        <v>0.21428571428571427</v>
      </c>
      <c r="Y8" s="40">
        <v>46</v>
      </c>
      <c r="Z8" s="43">
        <f>B8/Y8</f>
        <v>0.2608695652173913</v>
      </c>
      <c r="AA8" s="40">
        <v>77</v>
      </c>
      <c r="AB8" s="43">
        <f>B8/AA8</f>
        <v>0.15584415584415584</v>
      </c>
      <c r="AC8" s="40">
        <v>77</v>
      </c>
      <c r="AD8" s="45">
        <f>B8/AC8</f>
        <v>0.15584415584415584</v>
      </c>
      <c r="AE8" s="42">
        <v>56</v>
      </c>
      <c r="AF8" s="43">
        <f>B8/AE8</f>
        <v>0.21428571428571427</v>
      </c>
      <c r="AG8" s="40">
        <v>46</v>
      </c>
      <c r="AH8" s="43">
        <f>B8/AG8</f>
        <v>0.2608695652173913</v>
      </c>
      <c r="AI8" s="40">
        <v>77</v>
      </c>
      <c r="AJ8" s="43">
        <f>B8/AI8</f>
        <v>0.15584415584415584</v>
      </c>
      <c r="AK8" s="40">
        <v>77</v>
      </c>
      <c r="AL8" s="44">
        <f>B8/AK8</f>
        <v>0.15584415584415584</v>
      </c>
      <c r="AM8" s="38">
        <v>56</v>
      </c>
      <c r="AN8" s="43">
        <f>B8/AM8</f>
        <v>0.21428571428571427</v>
      </c>
      <c r="AO8" s="40">
        <v>46</v>
      </c>
      <c r="AP8" s="45">
        <f>B8/AO8</f>
        <v>0.2608695652173913</v>
      </c>
      <c r="AQ8" s="42">
        <v>56</v>
      </c>
      <c r="AR8" s="43">
        <f>B8/AQ8</f>
        <v>0.21428571428571427</v>
      </c>
      <c r="AS8" s="40">
        <v>46</v>
      </c>
      <c r="AT8" s="43">
        <f>B8/AS8</f>
        <v>0.2608695652173913</v>
      </c>
    </row>
    <row r="9" spans="1:65">
      <c r="A9" s="46" t="s">
        <v>79</v>
      </c>
      <c r="B9" s="47">
        <f>B5/469*21</f>
        <v>21</v>
      </c>
      <c r="C9" s="48">
        <v>31</v>
      </c>
      <c r="D9" s="49">
        <f>B9/C9</f>
        <v>0.67741935483870963</v>
      </c>
      <c r="E9" s="50">
        <v>30</v>
      </c>
      <c r="F9" s="51">
        <f>B9/E9</f>
        <v>0.7</v>
      </c>
      <c r="G9" s="52"/>
      <c r="H9" s="53"/>
      <c r="I9" s="52"/>
      <c r="J9" s="54"/>
      <c r="K9" s="55"/>
      <c r="L9" s="56"/>
      <c r="M9" s="57"/>
      <c r="N9" s="58"/>
      <c r="O9" s="59"/>
      <c r="P9" s="60"/>
      <c r="Q9" s="57"/>
      <c r="R9" s="61"/>
      <c r="S9" s="57"/>
      <c r="T9" s="61"/>
      <c r="U9" s="57"/>
      <c r="V9" s="62"/>
      <c r="W9" s="55"/>
      <c r="X9" s="60"/>
      <c r="Y9" s="57"/>
      <c r="Z9" s="61"/>
      <c r="AA9" s="57"/>
      <c r="AB9" s="61"/>
      <c r="AC9" s="57"/>
      <c r="AD9" s="63"/>
      <c r="AE9" s="59"/>
      <c r="AF9" s="60"/>
      <c r="AG9" s="57"/>
      <c r="AH9" s="61"/>
      <c r="AI9" s="57"/>
      <c r="AJ9" s="61"/>
      <c r="AK9" s="57"/>
      <c r="AL9" s="62"/>
      <c r="AM9" s="55"/>
      <c r="AN9" s="61"/>
      <c r="AO9" s="57"/>
      <c r="AP9" s="63"/>
      <c r="AQ9" s="59"/>
      <c r="AR9" s="61"/>
      <c r="AS9" s="57"/>
      <c r="AT9" s="60"/>
    </row>
    <row r="10" spans="1:65">
      <c r="A10" s="64" t="s">
        <v>169</v>
      </c>
      <c r="B10" s="47">
        <f>B5/469*4.4</f>
        <v>4.4000000000000004</v>
      </c>
      <c r="C10" s="65"/>
      <c r="D10" s="49"/>
      <c r="E10" s="66"/>
      <c r="F10" s="67"/>
      <c r="G10" s="68"/>
      <c r="H10" s="69"/>
      <c r="I10" s="68"/>
      <c r="J10" s="70"/>
      <c r="K10" s="71"/>
      <c r="L10" s="72"/>
      <c r="M10" s="73"/>
      <c r="N10" s="74"/>
      <c r="O10" s="75"/>
      <c r="P10" s="76"/>
      <c r="Q10" s="73"/>
      <c r="R10" s="77"/>
      <c r="S10" s="73"/>
      <c r="T10" s="77"/>
      <c r="U10" s="73"/>
      <c r="V10" s="78"/>
      <c r="W10" s="71"/>
      <c r="X10" s="76"/>
      <c r="Y10" s="73"/>
      <c r="Z10" s="77"/>
      <c r="AA10" s="73"/>
      <c r="AB10" s="77"/>
      <c r="AC10" s="73"/>
      <c r="AD10" s="79"/>
      <c r="AE10" s="75"/>
      <c r="AF10" s="76"/>
      <c r="AG10" s="73"/>
      <c r="AH10" s="77"/>
      <c r="AI10" s="73"/>
      <c r="AJ10" s="77"/>
      <c r="AK10" s="73"/>
      <c r="AL10" s="78"/>
      <c r="AM10" s="71"/>
      <c r="AN10" s="77"/>
      <c r="AO10" s="73"/>
      <c r="AP10" s="79"/>
      <c r="AQ10" s="75"/>
      <c r="AR10" s="77"/>
      <c r="AS10" s="73"/>
      <c r="AT10" s="76"/>
    </row>
    <row r="11" spans="1:65">
      <c r="A11" s="80" t="s">
        <v>170</v>
      </c>
      <c r="B11" s="47">
        <f>B5/469*15.6</f>
        <v>15.6</v>
      </c>
      <c r="C11" s="81"/>
      <c r="D11" s="49"/>
      <c r="E11" s="50"/>
      <c r="F11" s="51"/>
      <c r="G11" s="52"/>
      <c r="H11" s="53"/>
      <c r="I11" s="52"/>
      <c r="J11" s="54"/>
      <c r="K11" s="55"/>
      <c r="L11" s="56"/>
      <c r="M11" s="57"/>
      <c r="N11" s="58"/>
      <c r="O11" s="59"/>
      <c r="P11" s="60"/>
      <c r="Q11" s="57"/>
      <c r="R11" s="61"/>
      <c r="S11" s="57"/>
      <c r="T11" s="61"/>
      <c r="U11" s="57"/>
      <c r="V11" s="62"/>
      <c r="W11" s="55"/>
      <c r="X11" s="60"/>
      <c r="Y11" s="57"/>
      <c r="Z11" s="61"/>
      <c r="AA11" s="57"/>
      <c r="AB11" s="61"/>
      <c r="AC11" s="57"/>
      <c r="AD11" s="63"/>
      <c r="AE11" s="59"/>
      <c r="AF11" s="60"/>
      <c r="AG11" s="57"/>
      <c r="AH11" s="61"/>
      <c r="AI11" s="57"/>
      <c r="AJ11" s="61"/>
      <c r="AK11" s="57"/>
      <c r="AL11" s="62"/>
      <c r="AM11" s="55"/>
      <c r="AN11" s="61"/>
      <c r="AO11" s="57"/>
      <c r="AP11" s="63"/>
      <c r="AQ11" s="59"/>
      <c r="AR11" s="61"/>
      <c r="AS11" s="57"/>
      <c r="AT11" s="60"/>
    </row>
    <row r="12" spans="1:65" ht="16" thickBot="1">
      <c r="A12" s="82" t="s">
        <v>80</v>
      </c>
      <c r="B12" s="83">
        <f>B5/469*58</f>
        <v>58</v>
      </c>
      <c r="C12" s="84">
        <v>60</v>
      </c>
      <c r="D12" s="85">
        <f>B12/C12</f>
        <v>0.96666666666666667</v>
      </c>
      <c r="E12" s="86">
        <v>95</v>
      </c>
      <c r="F12" s="87">
        <f>B12/E12</f>
        <v>0.61052631578947369</v>
      </c>
      <c r="G12" s="88">
        <v>130</v>
      </c>
      <c r="H12" s="89">
        <f>B12/G12</f>
        <v>0.44615384615384618</v>
      </c>
      <c r="I12" s="90">
        <v>130</v>
      </c>
      <c r="J12" s="91">
        <f>B12/I12</f>
        <v>0.44615384615384618</v>
      </c>
      <c r="K12" s="92">
        <v>130</v>
      </c>
      <c r="L12" s="93">
        <f>B12/K12</f>
        <v>0.44615384615384618</v>
      </c>
      <c r="M12" s="94">
        <v>130</v>
      </c>
      <c r="N12" s="95">
        <f>B12/M12</f>
        <v>0.44615384615384618</v>
      </c>
      <c r="O12" s="96">
        <v>130</v>
      </c>
      <c r="P12" s="97">
        <f>B12/O12</f>
        <v>0.44615384615384618</v>
      </c>
      <c r="Q12" s="94">
        <v>130</v>
      </c>
      <c r="R12" s="97">
        <f>B12/Q12</f>
        <v>0.44615384615384618</v>
      </c>
      <c r="S12" s="94">
        <v>175</v>
      </c>
      <c r="T12" s="97">
        <f>B12/S12</f>
        <v>0.33142857142857141</v>
      </c>
      <c r="U12" s="94">
        <v>210</v>
      </c>
      <c r="V12" s="98">
        <f>B12/U12</f>
        <v>0.27619047619047621</v>
      </c>
      <c r="W12" s="92">
        <v>130</v>
      </c>
      <c r="X12" s="97">
        <f>B12/W12</f>
        <v>0.44615384615384618</v>
      </c>
      <c r="Y12" s="94">
        <v>130</v>
      </c>
      <c r="Z12" s="97">
        <f>B12/Y12</f>
        <v>0.44615384615384618</v>
      </c>
      <c r="AA12" s="94">
        <v>175</v>
      </c>
      <c r="AB12" s="97">
        <f>B12/AA12</f>
        <v>0.33142857142857141</v>
      </c>
      <c r="AC12" s="94">
        <v>210</v>
      </c>
      <c r="AD12" s="99">
        <f>B12/AC12</f>
        <v>0.27619047619047621</v>
      </c>
      <c r="AE12" s="96">
        <v>130</v>
      </c>
      <c r="AF12" s="97">
        <f>B12/AE12</f>
        <v>0.44615384615384618</v>
      </c>
      <c r="AG12" s="94">
        <v>130</v>
      </c>
      <c r="AH12" s="97">
        <f>B12/AG12</f>
        <v>0.44615384615384618</v>
      </c>
      <c r="AI12" s="94">
        <v>175</v>
      </c>
      <c r="AJ12" s="97">
        <f>B12/AI12</f>
        <v>0.33142857142857141</v>
      </c>
      <c r="AK12" s="94">
        <v>210</v>
      </c>
      <c r="AL12" s="98">
        <f>B12/AK12</f>
        <v>0.27619047619047621</v>
      </c>
      <c r="AM12" s="92">
        <v>130</v>
      </c>
      <c r="AN12" s="97">
        <f>B12/AM12</f>
        <v>0.44615384615384618</v>
      </c>
      <c r="AO12" s="94">
        <v>130</v>
      </c>
      <c r="AP12" s="99">
        <f>B12/AO12</f>
        <v>0.44615384615384618</v>
      </c>
      <c r="AQ12" s="96">
        <v>130</v>
      </c>
      <c r="AR12" s="97">
        <f>B12/AQ12</f>
        <v>0.44615384615384618</v>
      </c>
      <c r="AS12" s="94">
        <v>130</v>
      </c>
      <c r="AT12" s="97">
        <f>B12/AS12</f>
        <v>0.44615384615384618</v>
      </c>
    </row>
    <row r="13" spans="1:65" ht="44" thickBot="1">
      <c r="A13" s="382" t="s">
        <v>81</v>
      </c>
      <c r="B13" s="383"/>
      <c r="C13" s="100" t="s">
        <v>82</v>
      </c>
      <c r="D13" s="101" t="s">
        <v>83</v>
      </c>
      <c r="E13" s="102" t="s">
        <v>84</v>
      </c>
      <c r="F13" s="101" t="s">
        <v>85</v>
      </c>
      <c r="G13" s="103" t="s">
        <v>86</v>
      </c>
      <c r="H13" s="104" t="s">
        <v>87</v>
      </c>
      <c r="I13" s="105" t="s">
        <v>88</v>
      </c>
      <c r="J13" s="106" t="s">
        <v>89</v>
      </c>
      <c r="K13" s="107" t="s">
        <v>90</v>
      </c>
      <c r="L13" s="108" t="s">
        <v>91</v>
      </c>
      <c r="M13" s="109" t="s">
        <v>92</v>
      </c>
      <c r="N13" s="110" t="s">
        <v>93</v>
      </c>
      <c r="O13" s="111" t="s">
        <v>94</v>
      </c>
      <c r="P13" s="112" t="s">
        <v>95</v>
      </c>
      <c r="Q13" s="109" t="s">
        <v>96</v>
      </c>
      <c r="R13" s="113" t="s">
        <v>97</v>
      </c>
      <c r="S13" s="114" t="s">
        <v>98</v>
      </c>
      <c r="T13" s="108" t="s">
        <v>99</v>
      </c>
      <c r="U13" s="109" t="s">
        <v>100</v>
      </c>
      <c r="V13" s="106" t="s">
        <v>101</v>
      </c>
      <c r="W13" s="115" t="s">
        <v>102</v>
      </c>
      <c r="X13" s="112" t="s">
        <v>103</v>
      </c>
      <c r="Y13" s="109" t="s">
        <v>104</v>
      </c>
      <c r="Z13" s="113" t="s">
        <v>105</v>
      </c>
      <c r="AA13" s="114" t="s">
        <v>106</v>
      </c>
      <c r="AB13" s="108" t="s">
        <v>107</v>
      </c>
      <c r="AC13" s="109" t="s">
        <v>108</v>
      </c>
      <c r="AD13" s="110" t="s">
        <v>109</v>
      </c>
      <c r="AE13" s="111" t="s">
        <v>110</v>
      </c>
      <c r="AF13" s="112" t="s">
        <v>111</v>
      </c>
      <c r="AG13" s="109" t="s">
        <v>112</v>
      </c>
      <c r="AH13" s="113" t="s">
        <v>113</v>
      </c>
      <c r="AI13" s="114" t="s">
        <v>114</v>
      </c>
      <c r="AJ13" s="108" t="s">
        <v>115</v>
      </c>
      <c r="AK13" s="109" t="s">
        <v>116</v>
      </c>
      <c r="AL13" s="106" t="s">
        <v>117</v>
      </c>
      <c r="AM13" s="115" t="s">
        <v>118</v>
      </c>
      <c r="AN13" s="112" t="s">
        <v>119</v>
      </c>
      <c r="AO13" s="109" t="s">
        <v>120</v>
      </c>
      <c r="AP13" s="110" t="s">
        <v>121</v>
      </c>
      <c r="AQ13" s="111" t="s">
        <v>122</v>
      </c>
      <c r="AR13" s="112" t="s">
        <v>123</v>
      </c>
      <c r="AS13" s="109" t="s">
        <v>124</v>
      </c>
      <c r="AT13" s="113" t="s">
        <v>125</v>
      </c>
    </row>
    <row r="14" spans="1:65">
      <c r="A14" s="116" t="s">
        <v>173</v>
      </c>
      <c r="B14" s="117">
        <f>B5/469*408</f>
        <v>408</v>
      </c>
      <c r="C14" s="118">
        <v>400</v>
      </c>
      <c r="D14" s="119">
        <f>B14/C14</f>
        <v>1.02</v>
      </c>
      <c r="E14" s="120">
        <v>500</v>
      </c>
      <c r="F14" s="87">
        <f>B14/E14</f>
        <v>0.81599999999999995</v>
      </c>
      <c r="G14" s="121">
        <v>300</v>
      </c>
      <c r="H14" s="122">
        <f>B14/G14</f>
        <v>1.36</v>
      </c>
      <c r="I14" s="123">
        <v>400</v>
      </c>
      <c r="J14" s="37">
        <f>B14/I14</f>
        <v>1.02</v>
      </c>
      <c r="K14" s="124">
        <v>600</v>
      </c>
      <c r="L14" s="39">
        <f>B14/K14</f>
        <v>0.68</v>
      </c>
      <c r="M14" s="125">
        <v>600</v>
      </c>
      <c r="N14" s="41">
        <f t="shared" ref="N14:N27" si="0">B14/M14</f>
        <v>0.68</v>
      </c>
      <c r="O14" s="126">
        <v>900</v>
      </c>
      <c r="P14" s="127">
        <f t="shared" ref="P14:P27" si="1">B14/O14</f>
        <v>0.45333333333333331</v>
      </c>
      <c r="Q14" s="128">
        <v>700</v>
      </c>
      <c r="R14" s="127">
        <f>B14/Q14</f>
        <v>0.58285714285714285</v>
      </c>
      <c r="S14" s="128">
        <v>750</v>
      </c>
      <c r="T14" s="127">
        <f>B14/S14</f>
        <v>0.54400000000000004</v>
      </c>
      <c r="U14" s="128">
        <v>1200</v>
      </c>
      <c r="V14" s="129">
        <f>B14/U14</f>
        <v>0.34</v>
      </c>
      <c r="W14" s="130">
        <v>900</v>
      </c>
      <c r="X14" s="127">
        <f>B14/W14</f>
        <v>0.45333333333333331</v>
      </c>
      <c r="Y14" s="128">
        <v>700</v>
      </c>
      <c r="Z14" s="127">
        <f>B14/Y14</f>
        <v>0.58285714285714285</v>
      </c>
      <c r="AA14" s="128">
        <v>770</v>
      </c>
      <c r="AB14" s="127">
        <f t="shared" ref="AB14:AB27" si="2">B14/AA14</f>
        <v>0.52987012987012982</v>
      </c>
      <c r="AC14" s="128">
        <v>1300</v>
      </c>
      <c r="AD14" s="131">
        <f>B14/AC14</f>
        <v>0.31384615384615383</v>
      </c>
      <c r="AE14" s="126">
        <v>900</v>
      </c>
      <c r="AF14" s="127">
        <f>B14/AE14</f>
        <v>0.45333333333333331</v>
      </c>
      <c r="AG14" s="128">
        <v>700</v>
      </c>
      <c r="AH14" s="127">
        <f>B14/AG14</f>
        <v>0.58285714285714285</v>
      </c>
      <c r="AI14" s="128">
        <v>770</v>
      </c>
      <c r="AJ14" s="127">
        <f>B14/AI14</f>
        <v>0.52987012987012982</v>
      </c>
      <c r="AK14" s="128">
        <v>1300</v>
      </c>
      <c r="AL14" s="129">
        <f>B14/AK14</f>
        <v>0.31384615384615383</v>
      </c>
      <c r="AM14" s="130">
        <v>900</v>
      </c>
      <c r="AN14" s="127">
        <f>B14/AM14</f>
        <v>0.45333333333333331</v>
      </c>
      <c r="AO14" s="128">
        <v>700</v>
      </c>
      <c r="AP14" s="131">
        <f>B14/AO14</f>
        <v>0.58285714285714285</v>
      </c>
      <c r="AQ14" s="126">
        <v>900</v>
      </c>
      <c r="AR14" s="127">
        <f>B14/AQ14</f>
        <v>0.45333333333333331</v>
      </c>
      <c r="AS14" s="128">
        <v>700</v>
      </c>
      <c r="AT14" s="127">
        <f>B14/AS14</f>
        <v>0.58285714285714285</v>
      </c>
    </row>
    <row r="15" spans="1:65">
      <c r="A15" s="132" t="s">
        <v>183</v>
      </c>
      <c r="B15" s="133">
        <f>B5/469*9.4</f>
        <v>9.4</v>
      </c>
      <c r="C15" s="134">
        <v>10</v>
      </c>
      <c r="D15" s="49">
        <f>B15/C15</f>
        <v>0.94000000000000006</v>
      </c>
      <c r="E15" s="135">
        <v>10</v>
      </c>
      <c r="F15" s="51">
        <f>B15/E15</f>
        <v>0.94000000000000006</v>
      </c>
      <c r="G15" s="136">
        <v>15</v>
      </c>
      <c r="H15" s="69">
        <f>B15/G15</f>
        <v>0.62666666666666671</v>
      </c>
      <c r="I15" s="137">
        <v>15</v>
      </c>
      <c r="J15" s="138">
        <f>B15/I15</f>
        <v>0.62666666666666671</v>
      </c>
      <c r="K15" s="139">
        <v>15</v>
      </c>
      <c r="L15" s="56">
        <f>B15/K15</f>
        <v>0.62666666666666671</v>
      </c>
      <c r="M15" s="140">
        <v>15</v>
      </c>
      <c r="N15" s="58">
        <f t="shared" si="0"/>
        <v>0.62666666666666671</v>
      </c>
      <c r="O15" s="59">
        <v>15</v>
      </c>
      <c r="P15" s="60">
        <f t="shared" si="1"/>
        <v>0.62666666666666671</v>
      </c>
      <c r="Q15" s="57">
        <v>15</v>
      </c>
      <c r="R15" s="60">
        <f t="shared" ref="R15:R27" si="3">B15/Q15</f>
        <v>0.62666666666666671</v>
      </c>
      <c r="S15" s="57">
        <v>15</v>
      </c>
      <c r="T15" s="60">
        <f>B15/S15</f>
        <v>0.62666666666666671</v>
      </c>
      <c r="U15" s="57">
        <v>15</v>
      </c>
      <c r="V15" s="141">
        <f>B15/U15</f>
        <v>0.62666666666666671</v>
      </c>
      <c r="W15" s="55">
        <v>15</v>
      </c>
      <c r="X15" s="60">
        <f>B15/W15</f>
        <v>0.62666666666666671</v>
      </c>
      <c r="Y15" s="57">
        <v>15</v>
      </c>
      <c r="Z15" s="60">
        <f>B15/Y15</f>
        <v>0.62666666666666671</v>
      </c>
      <c r="AA15" s="57">
        <v>15</v>
      </c>
      <c r="AB15" s="60">
        <f t="shared" si="2"/>
        <v>0.62666666666666671</v>
      </c>
      <c r="AC15" s="57">
        <v>15</v>
      </c>
      <c r="AD15" s="142">
        <f>B15/AC15</f>
        <v>0.62666666666666671</v>
      </c>
      <c r="AE15" s="59">
        <v>15</v>
      </c>
      <c r="AF15" s="60">
        <f>B15/AE15</f>
        <v>0.62666666666666671</v>
      </c>
      <c r="AG15" s="57">
        <v>15</v>
      </c>
      <c r="AH15" s="60">
        <f>B15/AG15</f>
        <v>0.62666666666666671</v>
      </c>
      <c r="AI15" s="57">
        <v>15</v>
      </c>
      <c r="AJ15" s="60">
        <f>B15/AI15</f>
        <v>0.62666666666666671</v>
      </c>
      <c r="AK15" s="57">
        <v>15</v>
      </c>
      <c r="AL15" s="141">
        <f>B15/AK15</f>
        <v>0.62666666666666671</v>
      </c>
      <c r="AM15" s="55">
        <v>15</v>
      </c>
      <c r="AN15" s="60">
        <f>B15/AM15</f>
        <v>0.62666666666666671</v>
      </c>
      <c r="AO15" s="57">
        <v>15</v>
      </c>
      <c r="AP15" s="142">
        <f>B15/AO15</f>
        <v>0.62666666666666671</v>
      </c>
      <c r="AQ15" s="59">
        <v>20</v>
      </c>
      <c r="AR15" s="60">
        <f>B15/AQ15</f>
        <v>0.47000000000000003</v>
      </c>
      <c r="AS15" s="57">
        <v>20</v>
      </c>
      <c r="AT15" s="60">
        <f>B15/AS15</f>
        <v>0.47000000000000003</v>
      </c>
    </row>
    <row r="16" spans="1:65">
      <c r="A16" s="143" t="s">
        <v>126</v>
      </c>
      <c r="B16" s="144">
        <f>B5/469*6</f>
        <v>6</v>
      </c>
      <c r="C16" s="145">
        <v>4</v>
      </c>
      <c r="D16" s="119">
        <f t="shared" ref="D16:D27" si="4">B16/C16</f>
        <v>1.5</v>
      </c>
      <c r="E16" s="88">
        <v>5</v>
      </c>
      <c r="F16" s="87">
        <f t="shared" ref="F16:F27" si="5">B16/E16</f>
        <v>1.2</v>
      </c>
      <c r="G16" s="146">
        <v>6</v>
      </c>
      <c r="H16" s="147">
        <f t="shared" ref="H16:H27" si="6">B16/G16</f>
        <v>1</v>
      </c>
      <c r="I16" s="148">
        <v>7</v>
      </c>
      <c r="J16" s="149">
        <f t="shared" ref="J16:J27" si="7">B16/I16</f>
        <v>0.8571428571428571</v>
      </c>
      <c r="K16" s="150">
        <v>11</v>
      </c>
      <c r="L16" s="93">
        <f t="shared" ref="L16:L27" si="8">B16/K16</f>
        <v>0.54545454545454541</v>
      </c>
      <c r="M16" s="151">
        <v>11</v>
      </c>
      <c r="N16" s="95">
        <f t="shared" si="0"/>
        <v>0.54545454545454541</v>
      </c>
      <c r="O16" s="96">
        <v>15</v>
      </c>
      <c r="P16" s="97">
        <f t="shared" si="1"/>
        <v>0.4</v>
      </c>
      <c r="Q16" s="94">
        <v>15</v>
      </c>
      <c r="R16" s="97">
        <f t="shared" si="3"/>
        <v>0.4</v>
      </c>
      <c r="S16" s="94">
        <v>15</v>
      </c>
      <c r="T16" s="97">
        <f t="shared" ref="T16:T27" si="9">B16/S16</f>
        <v>0.4</v>
      </c>
      <c r="U16" s="94">
        <v>19</v>
      </c>
      <c r="V16" s="98">
        <f t="shared" ref="V16:V27" si="10">B16/U16</f>
        <v>0.31578947368421051</v>
      </c>
      <c r="W16" s="92">
        <v>15</v>
      </c>
      <c r="X16" s="97">
        <f t="shared" ref="X16:X27" si="11">B16/W16</f>
        <v>0.4</v>
      </c>
      <c r="Y16" s="94">
        <v>15</v>
      </c>
      <c r="Z16" s="97">
        <f t="shared" ref="Z16:Z27" si="12">B16/Y16</f>
        <v>0.4</v>
      </c>
      <c r="AA16" s="94">
        <v>15</v>
      </c>
      <c r="AB16" s="97">
        <f t="shared" si="2"/>
        <v>0.4</v>
      </c>
      <c r="AC16" s="94">
        <v>19</v>
      </c>
      <c r="AD16" s="99">
        <f t="shared" ref="AD16:AD27" si="13">B16/AC16</f>
        <v>0.31578947368421051</v>
      </c>
      <c r="AE16" s="96">
        <v>15</v>
      </c>
      <c r="AF16" s="97">
        <f t="shared" ref="AF16:AF27" si="14">B16/AE16</f>
        <v>0.4</v>
      </c>
      <c r="AG16" s="94">
        <v>15</v>
      </c>
      <c r="AH16" s="97">
        <f t="shared" ref="AH16:AH27" si="15">B16/AG16</f>
        <v>0.4</v>
      </c>
      <c r="AI16" s="94">
        <v>15</v>
      </c>
      <c r="AJ16" s="97">
        <f t="shared" ref="AJ16:AJ27" si="16">B16/AI16</f>
        <v>0.4</v>
      </c>
      <c r="AK16" s="94">
        <v>19</v>
      </c>
      <c r="AL16" s="98">
        <f t="shared" ref="AL16:AL27" si="17">B16/AK16</f>
        <v>0.31578947368421051</v>
      </c>
      <c r="AM16" s="92">
        <v>15</v>
      </c>
      <c r="AN16" s="97">
        <f t="shared" ref="AN16:AN27" si="18">B16/AM16</f>
        <v>0.4</v>
      </c>
      <c r="AO16" s="94">
        <v>15</v>
      </c>
      <c r="AP16" s="99">
        <f t="shared" ref="AP16:AP27" si="19">B16/AO16</f>
        <v>0.4</v>
      </c>
      <c r="AQ16" s="96">
        <v>15</v>
      </c>
      <c r="AR16" s="97">
        <f t="shared" ref="AR16:AR27" si="20">B16/AQ16</f>
        <v>0.4</v>
      </c>
      <c r="AS16" s="94">
        <v>15</v>
      </c>
      <c r="AT16" s="97">
        <f t="shared" ref="AT16:AT27" si="21">B16/AS16</f>
        <v>0.4</v>
      </c>
    </row>
    <row r="17" spans="1:46">
      <c r="A17" s="132" t="s">
        <v>174</v>
      </c>
      <c r="B17" s="152">
        <f>B5/469*24</f>
        <v>24</v>
      </c>
      <c r="C17" s="134">
        <v>2</v>
      </c>
      <c r="D17" s="49">
        <f t="shared" si="4"/>
        <v>12</v>
      </c>
      <c r="E17" s="135">
        <v>2.5</v>
      </c>
      <c r="F17" s="51">
        <f t="shared" si="5"/>
        <v>9.6</v>
      </c>
      <c r="G17" s="153">
        <v>30</v>
      </c>
      <c r="H17" s="69">
        <f t="shared" si="6"/>
        <v>0.8</v>
      </c>
      <c r="I17" s="137">
        <v>55</v>
      </c>
      <c r="J17" s="154">
        <f t="shared" si="7"/>
        <v>0.43636363636363634</v>
      </c>
      <c r="K17" s="139">
        <v>60</v>
      </c>
      <c r="L17" s="56">
        <f t="shared" si="8"/>
        <v>0.4</v>
      </c>
      <c r="M17" s="140">
        <v>60</v>
      </c>
      <c r="N17" s="58">
        <f t="shared" si="0"/>
        <v>0.4</v>
      </c>
      <c r="O17" s="59">
        <v>75</v>
      </c>
      <c r="P17" s="60">
        <f t="shared" si="1"/>
        <v>0.32</v>
      </c>
      <c r="Q17" s="57">
        <v>75</v>
      </c>
      <c r="R17" s="60">
        <f t="shared" si="3"/>
        <v>0.32</v>
      </c>
      <c r="S17" s="57">
        <v>75</v>
      </c>
      <c r="T17" s="60">
        <f t="shared" si="9"/>
        <v>0.32</v>
      </c>
      <c r="U17" s="57">
        <v>75</v>
      </c>
      <c r="V17" s="141">
        <f t="shared" si="10"/>
        <v>0.32</v>
      </c>
      <c r="W17" s="55">
        <v>120</v>
      </c>
      <c r="X17" s="60">
        <f t="shared" si="11"/>
        <v>0.2</v>
      </c>
      <c r="Y17" s="57">
        <v>90</v>
      </c>
      <c r="Z17" s="60">
        <f t="shared" si="12"/>
        <v>0.26666666666666666</v>
      </c>
      <c r="AA17" s="57">
        <v>90</v>
      </c>
      <c r="AB17" s="60">
        <f t="shared" si="2"/>
        <v>0.26666666666666666</v>
      </c>
      <c r="AC17" s="57">
        <v>90</v>
      </c>
      <c r="AD17" s="142">
        <f t="shared" si="13"/>
        <v>0.26666666666666666</v>
      </c>
      <c r="AE17" s="59">
        <v>120</v>
      </c>
      <c r="AF17" s="60">
        <f t="shared" si="14"/>
        <v>0.2</v>
      </c>
      <c r="AG17" s="57">
        <v>90</v>
      </c>
      <c r="AH17" s="60">
        <f t="shared" si="15"/>
        <v>0.26666666666666666</v>
      </c>
      <c r="AI17" s="57">
        <v>90</v>
      </c>
      <c r="AJ17" s="60">
        <f t="shared" si="16"/>
        <v>0.26666666666666666</v>
      </c>
      <c r="AK17" s="57">
        <v>90</v>
      </c>
      <c r="AL17" s="141">
        <f t="shared" si="17"/>
        <v>0.26666666666666666</v>
      </c>
      <c r="AM17" s="55">
        <v>120</v>
      </c>
      <c r="AN17" s="60">
        <f t="shared" si="18"/>
        <v>0.2</v>
      </c>
      <c r="AO17" s="57">
        <v>90</v>
      </c>
      <c r="AP17" s="142">
        <f t="shared" si="19"/>
        <v>0.26666666666666666</v>
      </c>
      <c r="AQ17" s="59">
        <v>120</v>
      </c>
      <c r="AR17" s="60">
        <f t="shared" si="20"/>
        <v>0.2</v>
      </c>
      <c r="AS17" s="57">
        <v>90</v>
      </c>
      <c r="AT17" s="60">
        <f t="shared" si="21"/>
        <v>0.26666666666666666</v>
      </c>
    </row>
    <row r="18" spans="1:46">
      <c r="A18" s="143" t="s">
        <v>184</v>
      </c>
      <c r="B18" s="155">
        <f>B5/469*0.53</f>
        <v>0.53</v>
      </c>
      <c r="C18" s="156">
        <v>0.2</v>
      </c>
      <c r="D18" s="119">
        <f t="shared" si="4"/>
        <v>2.65</v>
      </c>
      <c r="E18" s="88">
        <v>0.3</v>
      </c>
      <c r="F18" s="87">
        <f t="shared" si="5"/>
        <v>1.7666666666666668</v>
      </c>
      <c r="G18" s="146">
        <v>0.5</v>
      </c>
      <c r="H18" s="147">
        <f t="shared" si="6"/>
        <v>1.06</v>
      </c>
      <c r="I18" s="148">
        <v>0.6</v>
      </c>
      <c r="J18" s="149">
        <f t="shared" si="7"/>
        <v>0.88333333333333341</v>
      </c>
      <c r="K18" s="157">
        <v>0.9</v>
      </c>
      <c r="L18" s="93">
        <f t="shared" si="8"/>
        <v>0.58888888888888891</v>
      </c>
      <c r="M18" s="158">
        <v>0.9</v>
      </c>
      <c r="N18" s="95">
        <f t="shared" si="0"/>
        <v>0.58888888888888891</v>
      </c>
      <c r="O18" s="96">
        <v>1.2</v>
      </c>
      <c r="P18" s="97">
        <f t="shared" si="1"/>
        <v>0.44166666666666671</v>
      </c>
      <c r="Q18" s="94">
        <v>1</v>
      </c>
      <c r="R18" s="97">
        <f t="shared" si="3"/>
        <v>0.53</v>
      </c>
      <c r="S18" s="94">
        <v>1.4</v>
      </c>
      <c r="T18" s="97">
        <f t="shared" si="9"/>
        <v>0.37857142857142861</v>
      </c>
      <c r="U18" s="94">
        <v>1.4</v>
      </c>
      <c r="V18" s="98">
        <f t="shared" si="10"/>
        <v>0.37857142857142861</v>
      </c>
      <c r="W18" s="92">
        <v>1.2</v>
      </c>
      <c r="X18" s="97">
        <f t="shared" si="11"/>
        <v>0.44166666666666671</v>
      </c>
      <c r="Y18" s="94">
        <v>1.1000000000000001</v>
      </c>
      <c r="Z18" s="97">
        <f t="shared" si="12"/>
        <v>0.48181818181818181</v>
      </c>
      <c r="AA18" s="94">
        <v>1.4</v>
      </c>
      <c r="AB18" s="97">
        <f t="shared" si="2"/>
        <v>0.37857142857142861</v>
      </c>
      <c r="AC18" s="94">
        <v>1.4</v>
      </c>
      <c r="AD18" s="99">
        <f t="shared" si="13"/>
        <v>0.37857142857142861</v>
      </c>
      <c r="AE18" s="96">
        <v>1.2</v>
      </c>
      <c r="AF18" s="97">
        <f t="shared" si="14"/>
        <v>0.44166666666666671</v>
      </c>
      <c r="AG18" s="94">
        <v>1.1000000000000001</v>
      </c>
      <c r="AH18" s="97">
        <f t="shared" si="15"/>
        <v>0.48181818181818181</v>
      </c>
      <c r="AI18" s="94">
        <v>1.4</v>
      </c>
      <c r="AJ18" s="97">
        <f t="shared" si="16"/>
        <v>0.37857142857142861</v>
      </c>
      <c r="AK18" s="94">
        <v>1.4</v>
      </c>
      <c r="AL18" s="98">
        <f t="shared" si="17"/>
        <v>0.37857142857142861</v>
      </c>
      <c r="AM18" s="92">
        <v>1.2</v>
      </c>
      <c r="AN18" s="97">
        <f t="shared" si="18"/>
        <v>0.44166666666666671</v>
      </c>
      <c r="AO18" s="94">
        <v>1.1000000000000001</v>
      </c>
      <c r="AP18" s="99">
        <f t="shared" si="19"/>
        <v>0.48181818181818181</v>
      </c>
      <c r="AQ18" s="96">
        <v>1.2</v>
      </c>
      <c r="AR18" s="97">
        <f t="shared" si="20"/>
        <v>0.44166666666666671</v>
      </c>
      <c r="AS18" s="94">
        <v>1.1000000000000001</v>
      </c>
      <c r="AT18" s="97">
        <f t="shared" si="21"/>
        <v>0.48181818181818181</v>
      </c>
    </row>
    <row r="19" spans="1:46">
      <c r="A19" s="132" t="s">
        <v>185</v>
      </c>
      <c r="B19" s="159">
        <f>B5/469*0.71</f>
        <v>0.71</v>
      </c>
      <c r="C19" s="134">
        <v>0.3</v>
      </c>
      <c r="D19" s="49">
        <f t="shared" si="4"/>
        <v>2.3666666666666667</v>
      </c>
      <c r="E19" s="135">
        <v>0.4</v>
      </c>
      <c r="F19" s="51">
        <f t="shared" si="5"/>
        <v>1.7749999999999999</v>
      </c>
      <c r="G19" s="153">
        <v>0.5</v>
      </c>
      <c r="H19" s="69">
        <f t="shared" si="6"/>
        <v>1.42</v>
      </c>
      <c r="I19" s="137">
        <v>0.6</v>
      </c>
      <c r="J19" s="138">
        <f t="shared" si="7"/>
        <v>1.1833333333333333</v>
      </c>
      <c r="K19" s="160">
        <v>0.9</v>
      </c>
      <c r="L19" s="56">
        <f t="shared" si="8"/>
        <v>0.78888888888888886</v>
      </c>
      <c r="M19" s="161">
        <v>0.9</v>
      </c>
      <c r="N19" s="58">
        <f t="shared" si="0"/>
        <v>0.78888888888888886</v>
      </c>
      <c r="O19" s="59">
        <v>1.3</v>
      </c>
      <c r="P19" s="60">
        <f t="shared" si="1"/>
        <v>0.5461538461538461</v>
      </c>
      <c r="Q19" s="57">
        <v>1</v>
      </c>
      <c r="R19" s="60">
        <f t="shared" si="3"/>
        <v>0.71</v>
      </c>
      <c r="S19" s="57">
        <v>1.4</v>
      </c>
      <c r="T19" s="60">
        <f t="shared" si="9"/>
        <v>0.50714285714285712</v>
      </c>
      <c r="U19" s="57">
        <v>1.6</v>
      </c>
      <c r="V19" s="141">
        <f t="shared" si="10"/>
        <v>0.44374999999999998</v>
      </c>
      <c r="W19" s="55">
        <v>1.3</v>
      </c>
      <c r="X19" s="60">
        <f t="shared" si="11"/>
        <v>0.5461538461538461</v>
      </c>
      <c r="Y19" s="57">
        <v>1.1000000000000001</v>
      </c>
      <c r="Z19" s="60">
        <f t="shared" si="12"/>
        <v>0.64545454545454539</v>
      </c>
      <c r="AA19" s="57">
        <v>1.4</v>
      </c>
      <c r="AB19" s="60">
        <f t="shared" si="2"/>
        <v>0.50714285714285712</v>
      </c>
      <c r="AC19" s="57">
        <v>1.6</v>
      </c>
      <c r="AD19" s="142">
        <f t="shared" si="13"/>
        <v>0.44374999999999998</v>
      </c>
      <c r="AE19" s="59">
        <v>1.3</v>
      </c>
      <c r="AF19" s="60">
        <f t="shared" si="14"/>
        <v>0.5461538461538461</v>
      </c>
      <c r="AG19" s="57">
        <v>1.1000000000000001</v>
      </c>
      <c r="AH19" s="60">
        <f t="shared" si="15"/>
        <v>0.64545454545454539</v>
      </c>
      <c r="AI19" s="57">
        <v>1.4</v>
      </c>
      <c r="AJ19" s="60">
        <f t="shared" si="16"/>
        <v>0.50714285714285712</v>
      </c>
      <c r="AK19" s="57">
        <v>1.6</v>
      </c>
      <c r="AL19" s="141">
        <f t="shared" si="17"/>
        <v>0.44374999999999998</v>
      </c>
      <c r="AM19" s="55">
        <v>1.3</v>
      </c>
      <c r="AN19" s="60">
        <f t="shared" si="18"/>
        <v>0.5461538461538461</v>
      </c>
      <c r="AO19" s="57">
        <v>1.1000000000000001</v>
      </c>
      <c r="AP19" s="142">
        <f t="shared" si="19"/>
        <v>0.64545454545454539</v>
      </c>
      <c r="AQ19" s="59">
        <v>1.3</v>
      </c>
      <c r="AR19" s="60">
        <f t="shared" si="20"/>
        <v>0.5461538461538461</v>
      </c>
      <c r="AS19" s="57">
        <v>1.1000000000000001</v>
      </c>
      <c r="AT19" s="60">
        <f t="shared" si="21"/>
        <v>0.64545454545454539</v>
      </c>
    </row>
    <row r="20" spans="1:46">
      <c r="A20" s="143" t="s">
        <v>186</v>
      </c>
      <c r="B20" s="155">
        <f>B5/469*0.46</f>
        <v>0.46</v>
      </c>
      <c r="C20" s="156">
        <v>0.1</v>
      </c>
      <c r="D20" s="119">
        <f t="shared" si="4"/>
        <v>4.5999999999999996</v>
      </c>
      <c r="E20" s="88">
        <v>0.3</v>
      </c>
      <c r="F20" s="87">
        <f t="shared" si="5"/>
        <v>1.5333333333333334</v>
      </c>
      <c r="G20" s="146">
        <v>0.5</v>
      </c>
      <c r="H20" s="147">
        <f t="shared" si="6"/>
        <v>0.92</v>
      </c>
      <c r="I20" s="148">
        <v>0.6</v>
      </c>
      <c r="J20" s="149">
        <f t="shared" si="7"/>
        <v>0.76666666666666672</v>
      </c>
      <c r="K20" s="157">
        <v>1</v>
      </c>
      <c r="L20" s="93">
        <f t="shared" si="8"/>
        <v>0.46</v>
      </c>
      <c r="M20" s="158">
        <v>1</v>
      </c>
      <c r="N20" s="95">
        <f t="shared" si="0"/>
        <v>0.46</v>
      </c>
      <c r="O20" s="96">
        <v>1.3</v>
      </c>
      <c r="P20" s="97">
        <f t="shared" si="1"/>
        <v>0.35384615384615387</v>
      </c>
      <c r="Q20" s="94">
        <v>1.2</v>
      </c>
      <c r="R20" s="97">
        <f t="shared" si="3"/>
        <v>0.38333333333333336</v>
      </c>
      <c r="S20" s="94">
        <v>1.9</v>
      </c>
      <c r="T20" s="97">
        <f t="shared" si="9"/>
        <v>0.24210526315789477</v>
      </c>
      <c r="U20" s="158">
        <v>2</v>
      </c>
      <c r="V20" s="98">
        <f t="shared" si="10"/>
        <v>0.23</v>
      </c>
      <c r="W20" s="92">
        <v>1.3</v>
      </c>
      <c r="X20" s="97">
        <f t="shared" si="11"/>
        <v>0.35384615384615387</v>
      </c>
      <c r="Y20" s="94">
        <v>1.3</v>
      </c>
      <c r="Z20" s="97">
        <f t="shared" si="12"/>
        <v>0.35384615384615387</v>
      </c>
      <c r="AA20" s="94">
        <v>1.9</v>
      </c>
      <c r="AB20" s="97">
        <f t="shared" si="2"/>
        <v>0.24210526315789477</v>
      </c>
      <c r="AC20" s="158">
        <v>2</v>
      </c>
      <c r="AD20" s="99">
        <f t="shared" si="13"/>
        <v>0.23</v>
      </c>
      <c r="AE20" s="96">
        <v>1.3</v>
      </c>
      <c r="AF20" s="97">
        <f t="shared" si="14"/>
        <v>0.35384615384615387</v>
      </c>
      <c r="AG20" s="94">
        <v>1.3</v>
      </c>
      <c r="AH20" s="97">
        <f t="shared" si="15"/>
        <v>0.35384615384615387</v>
      </c>
      <c r="AI20" s="94">
        <v>1.9</v>
      </c>
      <c r="AJ20" s="97">
        <f t="shared" si="16"/>
        <v>0.24210526315789477</v>
      </c>
      <c r="AK20" s="158">
        <v>2</v>
      </c>
      <c r="AL20" s="98">
        <f t="shared" si="17"/>
        <v>0.23</v>
      </c>
      <c r="AM20" s="92">
        <v>1.7</v>
      </c>
      <c r="AN20" s="97">
        <f t="shared" si="18"/>
        <v>0.27058823529411768</v>
      </c>
      <c r="AO20" s="94">
        <v>1.5</v>
      </c>
      <c r="AP20" s="99">
        <f t="shared" si="19"/>
        <v>0.3066666666666667</v>
      </c>
      <c r="AQ20" s="96">
        <v>1.7</v>
      </c>
      <c r="AR20" s="97">
        <f t="shared" si="20"/>
        <v>0.27058823529411768</v>
      </c>
      <c r="AS20" s="94">
        <v>1.5</v>
      </c>
      <c r="AT20" s="97">
        <f t="shared" si="21"/>
        <v>0.3066666666666667</v>
      </c>
    </row>
    <row r="21" spans="1:46">
      <c r="A21" s="132" t="s">
        <v>187</v>
      </c>
      <c r="B21" s="162">
        <f>B5/469*1</f>
        <v>1</v>
      </c>
      <c r="C21" s="134">
        <v>0.4</v>
      </c>
      <c r="D21" s="49">
        <f t="shared" si="4"/>
        <v>2.5</v>
      </c>
      <c r="E21" s="135">
        <v>0.5</v>
      </c>
      <c r="F21" s="51">
        <f t="shared" si="5"/>
        <v>2</v>
      </c>
      <c r="G21" s="153">
        <v>0.9</v>
      </c>
      <c r="H21" s="69">
        <f t="shared" si="6"/>
        <v>1.1111111111111112</v>
      </c>
      <c r="I21" s="137">
        <v>1.2</v>
      </c>
      <c r="J21" s="138">
        <f t="shared" si="7"/>
        <v>0.83333333333333337</v>
      </c>
      <c r="K21" s="160">
        <v>1.8</v>
      </c>
      <c r="L21" s="56">
        <f t="shared" si="8"/>
        <v>0.55555555555555558</v>
      </c>
      <c r="M21" s="161">
        <v>1.8</v>
      </c>
      <c r="N21" s="58">
        <f t="shared" si="0"/>
        <v>0.55555555555555558</v>
      </c>
      <c r="O21" s="59">
        <v>2.4</v>
      </c>
      <c r="P21" s="60">
        <f t="shared" si="1"/>
        <v>0.41666666666666669</v>
      </c>
      <c r="Q21" s="57">
        <v>2.4</v>
      </c>
      <c r="R21" s="60">
        <f t="shared" si="3"/>
        <v>0.41666666666666669</v>
      </c>
      <c r="S21" s="57">
        <v>2.6</v>
      </c>
      <c r="T21" s="60">
        <f t="shared" si="9"/>
        <v>0.38461538461538458</v>
      </c>
      <c r="U21" s="57">
        <v>2.8</v>
      </c>
      <c r="V21" s="141">
        <f t="shared" si="10"/>
        <v>0.35714285714285715</v>
      </c>
      <c r="W21" s="55">
        <v>2.4</v>
      </c>
      <c r="X21" s="60">
        <f t="shared" si="11"/>
        <v>0.41666666666666669</v>
      </c>
      <c r="Y21" s="57">
        <v>2.4</v>
      </c>
      <c r="Z21" s="60">
        <f t="shared" si="12"/>
        <v>0.41666666666666669</v>
      </c>
      <c r="AA21" s="57">
        <v>2.6</v>
      </c>
      <c r="AB21" s="60">
        <f t="shared" si="2"/>
        <v>0.38461538461538458</v>
      </c>
      <c r="AC21" s="57">
        <v>2.8</v>
      </c>
      <c r="AD21" s="142">
        <f t="shared" si="13"/>
        <v>0.35714285714285715</v>
      </c>
      <c r="AE21" s="59">
        <v>2.4</v>
      </c>
      <c r="AF21" s="60">
        <f t="shared" si="14"/>
        <v>0.41666666666666669</v>
      </c>
      <c r="AG21" s="57">
        <v>2.4</v>
      </c>
      <c r="AH21" s="60">
        <f t="shared" si="15"/>
        <v>0.41666666666666669</v>
      </c>
      <c r="AI21" s="57">
        <v>2.6</v>
      </c>
      <c r="AJ21" s="60">
        <f t="shared" si="16"/>
        <v>0.38461538461538458</v>
      </c>
      <c r="AK21" s="57">
        <v>2.8</v>
      </c>
      <c r="AL21" s="141">
        <f t="shared" si="17"/>
        <v>0.35714285714285715</v>
      </c>
      <c r="AM21" s="55">
        <v>2.4</v>
      </c>
      <c r="AN21" s="60">
        <f t="shared" si="18"/>
        <v>0.41666666666666669</v>
      </c>
      <c r="AO21" s="57">
        <v>2.4</v>
      </c>
      <c r="AP21" s="142">
        <f t="shared" si="19"/>
        <v>0.41666666666666669</v>
      </c>
      <c r="AQ21" s="59">
        <v>2.4</v>
      </c>
      <c r="AR21" s="60">
        <f t="shared" si="20"/>
        <v>0.41666666666666669</v>
      </c>
      <c r="AS21" s="57">
        <v>2.4</v>
      </c>
      <c r="AT21" s="60">
        <f t="shared" si="21"/>
        <v>0.41666666666666669</v>
      </c>
    </row>
    <row r="22" spans="1:46">
      <c r="A22" s="143" t="s">
        <v>188</v>
      </c>
      <c r="B22" s="144">
        <f>B5/469*3.7</f>
        <v>3.7</v>
      </c>
      <c r="C22" s="145">
        <v>2</v>
      </c>
      <c r="D22" s="119">
        <f t="shared" si="4"/>
        <v>1.85</v>
      </c>
      <c r="E22" s="88">
        <v>4</v>
      </c>
      <c r="F22" s="87">
        <f t="shared" si="5"/>
        <v>0.92500000000000004</v>
      </c>
      <c r="G22" s="146">
        <v>6</v>
      </c>
      <c r="H22" s="147">
        <f t="shared" si="6"/>
        <v>0.6166666666666667</v>
      </c>
      <c r="I22" s="148">
        <v>8</v>
      </c>
      <c r="J22" s="149">
        <f t="shared" si="7"/>
        <v>0.46250000000000002</v>
      </c>
      <c r="K22" s="150">
        <v>12</v>
      </c>
      <c r="L22" s="93">
        <f t="shared" si="8"/>
        <v>0.30833333333333335</v>
      </c>
      <c r="M22" s="151">
        <v>12</v>
      </c>
      <c r="N22" s="95">
        <f t="shared" si="0"/>
        <v>0.30833333333333335</v>
      </c>
      <c r="O22" s="96">
        <v>16</v>
      </c>
      <c r="P22" s="97">
        <f t="shared" si="1"/>
        <v>0.23125000000000001</v>
      </c>
      <c r="Q22" s="94">
        <v>14</v>
      </c>
      <c r="R22" s="97">
        <f t="shared" si="3"/>
        <v>0.26428571428571429</v>
      </c>
      <c r="S22" s="94">
        <v>18</v>
      </c>
      <c r="T22" s="97">
        <f t="shared" si="9"/>
        <v>0.20555555555555557</v>
      </c>
      <c r="U22" s="94">
        <v>17</v>
      </c>
      <c r="V22" s="98">
        <f t="shared" si="10"/>
        <v>0.21764705882352942</v>
      </c>
      <c r="W22" s="92">
        <v>16</v>
      </c>
      <c r="X22" s="97">
        <f t="shared" si="11"/>
        <v>0.23125000000000001</v>
      </c>
      <c r="Y22" s="94">
        <v>14</v>
      </c>
      <c r="Z22" s="97">
        <f t="shared" si="12"/>
        <v>0.26428571428571429</v>
      </c>
      <c r="AA22" s="94">
        <v>18</v>
      </c>
      <c r="AB22" s="97">
        <f t="shared" si="2"/>
        <v>0.20555555555555557</v>
      </c>
      <c r="AC22" s="94">
        <v>17</v>
      </c>
      <c r="AD22" s="99">
        <f t="shared" si="13"/>
        <v>0.21764705882352942</v>
      </c>
      <c r="AE22" s="96">
        <v>16</v>
      </c>
      <c r="AF22" s="97">
        <f t="shared" si="14"/>
        <v>0.23125000000000001</v>
      </c>
      <c r="AG22" s="94">
        <v>14</v>
      </c>
      <c r="AH22" s="97">
        <f t="shared" si="15"/>
        <v>0.26428571428571429</v>
      </c>
      <c r="AI22" s="94">
        <v>18</v>
      </c>
      <c r="AJ22" s="97">
        <f t="shared" si="16"/>
        <v>0.20555555555555557</v>
      </c>
      <c r="AK22" s="94">
        <v>17</v>
      </c>
      <c r="AL22" s="98">
        <f t="shared" si="17"/>
        <v>0.21764705882352942</v>
      </c>
      <c r="AM22" s="92">
        <v>16</v>
      </c>
      <c r="AN22" s="97">
        <f t="shared" si="18"/>
        <v>0.23125000000000001</v>
      </c>
      <c r="AO22" s="94">
        <v>14</v>
      </c>
      <c r="AP22" s="99">
        <f t="shared" si="19"/>
        <v>0.26428571428571429</v>
      </c>
      <c r="AQ22" s="96">
        <v>16</v>
      </c>
      <c r="AR22" s="97">
        <f t="shared" si="20"/>
        <v>0.23125000000000001</v>
      </c>
      <c r="AS22" s="94">
        <v>14</v>
      </c>
      <c r="AT22" s="97">
        <f t="shared" si="21"/>
        <v>0.26428571428571429</v>
      </c>
    </row>
    <row r="23" spans="1:46">
      <c r="A23" s="132" t="s">
        <v>175</v>
      </c>
      <c r="B23" s="152">
        <f>B5/469*71</f>
        <v>71</v>
      </c>
      <c r="C23" s="163">
        <v>65</v>
      </c>
      <c r="D23" s="49">
        <f t="shared" si="4"/>
        <v>1.0923076923076922</v>
      </c>
      <c r="E23" s="135">
        <v>80</v>
      </c>
      <c r="F23" s="51">
        <f t="shared" si="5"/>
        <v>0.88749999999999996</v>
      </c>
      <c r="G23" s="153">
        <v>150</v>
      </c>
      <c r="H23" s="69">
        <f t="shared" si="6"/>
        <v>0.47333333333333333</v>
      </c>
      <c r="I23" s="137">
        <v>200</v>
      </c>
      <c r="J23" s="138">
        <f t="shared" si="7"/>
        <v>0.35499999999999998</v>
      </c>
      <c r="K23" s="139">
        <v>300</v>
      </c>
      <c r="L23" s="56">
        <f t="shared" si="8"/>
        <v>0.23666666666666666</v>
      </c>
      <c r="M23" s="140">
        <v>300</v>
      </c>
      <c r="N23" s="58">
        <f t="shared" si="0"/>
        <v>0.23666666666666666</v>
      </c>
      <c r="O23" s="59">
        <v>400</v>
      </c>
      <c r="P23" s="60">
        <f t="shared" si="1"/>
        <v>0.17749999999999999</v>
      </c>
      <c r="Q23" s="57">
        <v>400</v>
      </c>
      <c r="R23" s="60">
        <f t="shared" si="3"/>
        <v>0.17749999999999999</v>
      </c>
      <c r="S23" s="57">
        <v>600</v>
      </c>
      <c r="T23" s="60">
        <f t="shared" si="9"/>
        <v>0.11833333333333333</v>
      </c>
      <c r="U23" s="57">
        <v>500</v>
      </c>
      <c r="V23" s="141">
        <f t="shared" si="10"/>
        <v>0.14199999999999999</v>
      </c>
      <c r="W23" s="55">
        <v>400</v>
      </c>
      <c r="X23" s="60">
        <f t="shared" si="11"/>
        <v>0.17749999999999999</v>
      </c>
      <c r="Y23" s="57">
        <v>400</v>
      </c>
      <c r="Z23" s="60">
        <f t="shared" si="12"/>
        <v>0.17749999999999999</v>
      </c>
      <c r="AA23" s="57">
        <v>600</v>
      </c>
      <c r="AB23" s="60">
        <f t="shared" si="2"/>
        <v>0.11833333333333333</v>
      </c>
      <c r="AC23" s="57">
        <v>500</v>
      </c>
      <c r="AD23" s="142">
        <f t="shared" si="13"/>
        <v>0.14199999999999999</v>
      </c>
      <c r="AE23" s="59">
        <v>400</v>
      </c>
      <c r="AF23" s="60">
        <f t="shared" si="14"/>
        <v>0.17749999999999999</v>
      </c>
      <c r="AG23" s="57">
        <v>400</v>
      </c>
      <c r="AH23" s="60">
        <f t="shared" si="15"/>
        <v>0.17749999999999999</v>
      </c>
      <c r="AI23" s="57">
        <v>600</v>
      </c>
      <c r="AJ23" s="60">
        <f t="shared" si="16"/>
        <v>0.11833333333333333</v>
      </c>
      <c r="AK23" s="57">
        <v>500</v>
      </c>
      <c r="AL23" s="141">
        <f t="shared" si="17"/>
        <v>0.14199999999999999</v>
      </c>
      <c r="AM23" s="55">
        <v>400</v>
      </c>
      <c r="AN23" s="60">
        <f t="shared" si="18"/>
        <v>0.17749999999999999</v>
      </c>
      <c r="AO23" s="57">
        <v>400</v>
      </c>
      <c r="AP23" s="142">
        <f t="shared" si="19"/>
        <v>0.17749999999999999</v>
      </c>
      <c r="AQ23" s="59">
        <v>400</v>
      </c>
      <c r="AR23" s="60">
        <f t="shared" si="20"/>
        <v>0.17749999999999999</v>
      </c>
      <c r="AS23" s="57">
        <v>400</v>
      </c>
      <c r="AT23" s="60">
        <f t="shared" si="21"/>
        <v>0.17749999999999999</v>
      </c>
    </row>
    <row r="24" spans="1:46">
      <c r="A24" s="143" t="s">
        <v>189</v>
      </c>
      <c r="B24" s="144">
        <f>B5/469*2.5</f>
        <v>2.5</v>
      </c>
      <c r="C24" s="156">
        <v>1.7</v>
      </c>
      <c r="D24" s="119">
        <f t="shared" si="4"/>
        <v>1.4705882352941178</v>
      </c>
      <c r="E24" s="88">
        <v>1.8</v>
      </c>
      <c r="F24" s="87">
        <f t="shared" si="5"/>
        <v>1.3888888888888888</v>
      </c>
      <c r="G24" s="146">
        <v>2</v>
      </c>
      <c r="H24" s="147">
        <f t="shared" si="6"/>
        <v>1.25</v>
      </c>
      <c r="I24" s="148">
        <v>3</v>
      </c>
      <c r="J24" s="149">
        <f t="shared" si="7"/>
        <v>0.83333333333333337</v>
      </c>
      <c r="K24" s="150">
        <v>4</v>
      </c>
      <c r="L24" s="93">
        <f t="shared" si="8"/>
        <v>0.625</v>
      </c>
      <c r="M24" s="151">
        <v>4</v>
      </c>
      <c r="N24" s="95">
        <f t="shared" si="0"/>
        <v>0.625</v>
      </c>
      <c r="O24" s="96">
        <v>5</v>
      </c>
      <c r="P24" s="97">
        <f t="shared" si="1"/>
        <v>0.5</v>
      </c>
      <c r="Q24" s="94">
        <v>5</v>
      </c>
      <c r="R24" s="97">
        <f t="shared" si="3"/>
        <v>0.5</v>
      </c>
      <c r="S24" s="94">
        <v>6</v>
      </c>
      <c r="T24" s="97">
        <f t="shared" si="9"/>
        <v>0.41666666666666669</v>
      </c>
      <c r="U24" s="94">
        <v>7</v>
      </c>
      <c r="V24" s="98">
        <f t="shared" si="10"/>
        <v>0.35714285714285715</v>
      </c>
      <c r="W24" s="92">
        <v>5</v>
      </c>
      <c r="X24" s="97">
        <f t="shared" si="11"/>
        <v>0.5</v>
      </c>
      <c r="Y24" s="94">
        <v>5</v>
      </c>
      <c r="Z24" s="97">
        <f t="shared" si="12"/>
        <v>0.5</v>
      </c>
      <c r="AA24" s="94">
        <v>6</v>
      </c>
      <c r="AB24" s="97">
        <f t="shared" si="2"/>
        <v>0.41666666666666669</v>
      </c>
      <c r="AC24" s="94">
        <v>7</v>
      </c>
      <c r="AD24" s="99">
        <f t="shared" si="13"/>
        <v>0.35714285714285715</v>
      </c>
      <c r="AE24" s="96">
        <v>5</v>
      </c>
      <c r="AF24" s="97">
        <f t="shared" si="14"/>
        <v>0.5</v>
      </c>
      <c r="AG24" s="94">
        <v>5</v>
      </c>
      <c r="AH24" s="97">
        <f t="shared" si="15"/>
        <v>0.5</v>
      </c>
      <c r="AI24" s="94">
        <v>6</v>
      </c>
      <c r="AJ24" s="97">
        <f t="shared" si="16"/>
        <v>0.41666666666666669</v>
      </c>
      <c r="AK24" s="94">
        <v>7</v>
      </c>
      <c r="AL24" s="98">
        <f t="shared" si="17"/>
        <v>0.35714285714285715</v>
      </c>
      <c r="AM24" s="92">
        <v>5</v>
      </c>
      <c r="AN24" s="97">
        <f t="shared" si="18"/>
        <v>0.5</v>
      </c>
      <c r="AO24" s="94">
        <v>5</v>
      </c>
      <c r="AP24" s="99">
        <f t="shared" si="19"/>
        <v>0.5</v>
      </c>
      <c r="AQ24" s="96">
        <v>5</v>
      </c>
      <c r="AR24" s="97">
        <f t="shared" si="20"/>
        <v>0.5</v>
      </c>
      <c r="AS24" s="94">
        <v>5</v>
      </c>
      <c r="AT24" s="97">
        <f t="shared" si="21"/>
        <v>0.5</v>
      </c>
    </row>
    <row r="25" spans="1:46">
      <c r="A25" s="132" t="s">
        <v>176</v>
      </c>
      <c r="B25" s="152">
        <f>B5/469*16</f>
        <v>16</v>
      </c>
      <c r="C25" s="163">
        <v>5</v>
      </c>
      <c r="D25" s="49">
        <f t="shared" si="4"/>
        <v>3.2</v>
      </c>
      <c r="E25" s="135">
        <v>6</v>
      </c>
      <c r="F25" s="51">
        <f t="shared" si="5"/>
        <v>2.6666666666666665</v>
      </c>
      <c r="G25" s="153">
        <v>8</v>
      </c>
      <c r="H25" s="164">
        <f t="shared" si="6"/>
        <v>2</v>
      </c>
      <c r="I25" s="137">
        <v>12</v>
      </c>
      <c r="J25" s="154">
        <f t="shared" si="7"/>
        <v>1.3333333333333333</v>
      </c>
      <c r="K25" s="139">
        <v>20</v>
      </c>
      <c r="L25" s="56">
        <f t="shared" si="8"/>
        <v>0.8</v>
      </c>
      <c r="M25" s="140">
        <v>20</v>
      </c>
      <c r="N25" s="58">
        <f t="shared" si="0"/>
        <v>0.8</v>
      </c>
      <c r="O25" s="59">
        <v>25</v>
      </c>
      <c r="P25" s="60">
        <f t="shared" si="1"/>
        <v>0.64</v>
      </c>
      <c r="Q25" s="57">
        <v>25</v>
      </c>
      <c r="R25" s="60">
        <f t="shared" si="3"/>
        <v>0.64</v>
      </c>
      <c r="S25" s="57">
        <v>30</v>
      </c>
      <c r="T25" s="60">
        <f t="shared" si="9"/>
        <v>0.53333333333333333</v>
      </c>
      <c r="U25" s="57">
        <v>35</v>
      </c>
      <c r="V25" s="141">
        <f t="shared" si="10"/>
        <v>0.45714285714285713</v>
      </c>
      <c r="W25" s="55">
        <v>30</v>
      </c>
      <c r="X25" s="60">
        <f t="shared" si="11"/>
        <v>0.53333333333333333</v>
      </c>
      <c r="Y25" s="57">
        <v>30</v>
      </c>
      <c r="Z25" s="60">
        <f t="shared" si="12"/>
        <v>0.53333333333333333</v>
      </c>
      <c r="AA25" s="57">
        <v>30</v>
      </c>
      <c r="AB25" s="60">
        <f t="shared" si="2"/>
        <v>0.53333333333333333</v>
      </c>
      <c r="AC25" s="57">
        <v>35</v>
      </c>
      <c r="AD25" s="142">
        <f t="shared" si="13"/>
        <v>0.45714285714285713</v>
      </c>
      <c r="AE25" s="59">
        <v>30</v>
      </c>
      <c r="AF25" s="60">
        <f t="shared" si="14"/>
        <v>0.53333333333333333</v>
      </c>
      <c r="AG25" s="57">
        <v>30</v>
      </c>
      <c r="AH25" s="60">
        <f t="shared" si="15"/>
        <v>0.53333333333333333</v>
      </c>
      <c r="AI25" s="57">
        <v>30</v>
      </c>
      <c r="AJ25" s="60">
        <f t="shared" si="16"/>
        <v>0.53333333333333333</v>
      </c>
      <c r="AK25" s="57">
        <v>35</v>
      </c>
      <c r="AL25" s="141">
        <f t="shared" si="17"/>
        <v>0.45714285714285713</v>
      </c>
      <c r="AM25" s="55">
        <v>30</v>
      </c>
      <c r="AN25" s="60">
        <f t="shared" si="18"/>
        <v>0.53333333333333333</v>
      </c>
      <c r="AO25" s="57">
        <v>30</v>
      </c>
      <c r="AP25" s="142">
        <f t="shared" si="19"/>
        <v>0.53333333333333333</v>
      </c>
      <c r="AQ25" s="59">
        <v>30</v>
      </c>
      <c r="AR25" s="60">
        <f t="shared" si="20"/>
        <v>0.53333333333333333</v>
      </c>
      <c r="AS25" s="57">
        <v>30</v>
      </c>
      <c r="AT25" s="60">
        <f t="shared" si="21"/>
        <v>0.53333333333333333</v>
      </c>
    </row>
    <row r="26" spans="1:46">
      <c r="A26" s="143" t="s">
        <v>127</v>
      </c>
      <c r="B26" s="165">
        <f>B5/469*53</f>
        <v>53</v>
      </c>
      <c r="C26" s="145">
        <v>40</v>
      </c>
      <c r="D26" s="119">
        <f t="shared" si="4"/>
        <v>1.325</v>
      </c>
      <c r="E26" s="88">
        <v>50</v>
      </c>
      <c r="F26" s="87">
        <f t="shared" si="5"/>
        <v>1.06</v>
      </c>
      <c r="G26" s="146">
        <v>15</v>
      </c>
      <c r="H26" s="147">
        <f t="shared" si="6"/>
        <v>3.5333333333333332</v>
      </c>
      <c r="I26" s="148">
        <v>25</v>
      </c>
      <c r="J26" s="149">
        <f t="shared" si="7"/>
        <v>2.12</v>
      </c>
      <c r="K26" s="150">
        <v>45</v>
      </c>
      <c r="L26" s="93">
        <f t="shared" si="8"/>
        <v>1.1777777777777778</v>
      </c>
      <c r="M26" s="151">
        <v>45</v>
      </c>
      <c r="N26" s="95">
        <f t="shared" si="0"/>
        <v>1.1777777777777778</v>
      </c>
      <c r="O26" s="96">
        <v>75</v>
      </c>
      <c r="P26" s="97">
        <f t="shared" si="1"/>
        <v>0.70666666666666667</v>
      </c>
      <c r="Q26" s="94">
        <v>65</v>
      </c>
      <c r="R26" s="97">
        <f t="shared" si="3"/>
        <v>0.81538461538461537</v>
      </c>
      <c r="S26" s="94">
        <v>80</v>
      </c>
      <c r="T26" s="97">
        <f t="shared" si="9"/>
        <v>0.66249999999999998</v>
      </c>
      <c r="U26" s="94">
        <v>115</v>
      </c>
      <c r="V26" s="98">
        <f t="shared" si="10"/>
        <v>0.46086956521739131</v>
      </c>
      <c r="W26" s="92">
        <v>90</v>
      </c>
      <c r="X26" s="97">
        <f t="shared" si="11"/>
        <v>0.58888888888888891</v>
      </c>
      <c r="Y26" s="94">
        <v>75</v>
      </c>
      <c r="Z26" s="97">
        <f t="shared" si="12"/>
        <v>0.70666666666666667</v>
      </c>
      <c r="AA26" s="94">
        <v>85</v>
      </c>
      <c r="AB26" s="97">
        <f t="shared" si="2"/>
        <v>0.62352941176470589</v>
      </c>
      <c r="AC26" s="94">
        <v>120</v>
      </c>
      <c r="AD26" s="99">
        <f t="shared" si="13"/>
        <v>0.44166666666666665</v>
      </c>
      <c r="AE26" s="96">
        <v>90</v>
      </c>
      <c r="AF26" s="97">
        <f t="shared" si="14"/>
        <v>0.58888888888888891</v>
      </c>
      <c r="AG26" s="94">
        <v>75</v>
      </c>
      <c r="AH26" s="97">
        <f t="shared" si="15"/>
        <v>0.70666666666666667</v>
      </c>
      <c r="AI26" s="94">
        <v>85</v>
      </c>
      <c r="AJ26" s="97">
        <f t="shared" si="16"/>
        <v>0.62352941176470589</v>
      </c>
      <c r="AK26" s="94">
        <v>120</v>
      </c>
      <c r="AL26" s="98">
        <f t="shared" si="17"/>
        <v>0.44166666666666665</v>
      </c>
      <c r="AM26" s="92">
        <v>90</v>
      </c>
      <c r="AN26" s="97">
        <f t="shared" si="18"/>
        <v>0.58888888888888891</v>
      </c>
      <c r="AO26" s="94">
        <v>425</v>
      </c>
      <c r="AP26" s="99">
        <f t="shared" si="19"/>
        <v>0.12470588235294118</v>
      </c>
      <c r="AQ26" s="96">
        <v>90</v>
      </c>
      <c r="AR26" s="97">
        <f t="shared" si="20"/>
        <v>0.58888888888888891</v>
      </c>
      <c r="AS26" s="94">
        <v>75</v>
      </c>
      <c r="AT26" s="97">
        <f t="shared" si="21"/>
        <v>0.70666666666666667</v>
      </c>
    </row>
    <row r="27" spans="1:46">
      <c r="A27" s="132" t="s">
        <v>128</v>
      </c>
      <c r="B27" s="152">
        <f>B5/469*142</f>
        <v>142</v>
      </c>
      <c r="C27" s="166">
        <v>125</v>
      </c>
      <c r="D27" s="49">
        <f t="shared" si="4"/>
        <v>1.1359999999999999</v>
      </c>
      <c r="E27" s="135">
        <v>150</v>
      </c>
      <c r="F27" s="51">
        <f t="shared" si="5"/>
        <v>0.94666666666666666</v>
      </c>
      <c r="G27" s="167">
        <v>200</v>
      </c>
      <c r="H27" s="164">
        <f t="shared" si="6"/>
        <v>0.71</v>
      </c>
      <c r="I27" s="168">
        <v>250</v>
      </c>
      <c r="J27" s="154">
        <f t="shared" si="7"/>
        <v>0.56799999999999995</v>
      </c>
      <c r="K27" s="139">
        <v>375</v>
      </c>
      <c r="L27" s="56">
        <f t="shared" si="8"/>
        <v>0.37866666666666665</v>
      </c>
      <c r="M27" s="140">
        <v>375</v>
      </c>
      <c r="N27" s="58">
        <f t="shared" si="0"/>
        <v>0.37866666666666665</v>
      </c>
      <c r="O27" s="59">
        <v>550</v>
      </c>
      <c r="P27" s="60">
        <f t="shared" si="1"/>
        <v>0.25818181818181818</v>
      </c>
      <c r="Q27" s="57">
        <v>400</v>
      </c>
      <c r="R27" s="60">
        <f t="shared" si="3"/>
        <v>0.35499999999999998</v>
      </c>
      <c r="S27" s="57">
        <v>450</v>
      </c>
      <c r="T27" s="60">
        <f t="shared" si="9"/>
        <v>0.31555555555555553</v>
      </c>
      <c r="U27" s="57">
        <v>550</v>
      </c>
      <c r="V27" s="141">
        <f t="shared" si="10"/>
        <v>0.25818181818181818</v>
      </c>
      <c r="W27" s="55">
        <v>550</v>
      </c>
      <c r="X27" s="60">
        <f t="shared" si="11"/>
        <v>0.25818181818181818</v>
      </c>
      <c r="Y27" s="57">
        <v>425</v>
      </c>
      <c r="Z27" s="60">
        <f t="shared" si="12"/>
        <v>0.33411764705882352</v>
      </c>
      <c r="AA27" s="57">
        <v>450</v>
      </c>
      <c r="AB27" s="60">
        <f t="shared" si="2"/>
        <v>0.31555555555555553</v>
      </c>
      <c r="AC27" s="57">
        <v>550</v>
      </c>
      <c r="AD27" s="142">
        <f t="shared" si="13"/>
        <v>0.25818181818181818</v>
      </c>
      <c r="AE27" s="59">
        <v>550</v>
      </c>
      <c r="AF27" s="60">
        <f t="shared" si="14"/>
        <v>0.25818181818181818</v>
      </c>
      <c r="AG27" s="57">
        <v>425</v>
      </c>
      <c r="AH27" s="60">
        <f t="shared" si="15"/>
        <v>0.33411764705882352</v>
      </c>
      <c r="AI27" s="57">
        <v>450</v>
      </c>
      <c r="AJ27" s="60">
        <f t="shared" si="16"/>
        <v>0.31555555555555553</v>
      </c>
      <c r="AK27" s="57">
        <v>550</v>
      </c>
      <c r="AL27" s="141">
        <f t="shared" si="17"/>
        <v>0.25818181818181818</v>
      </c>
      <c r="AM27" s="55">
        <v>550</v>
      </c>
      <c r="AN27" s="60">
        <f t="shared" si="18"/>
        <v>0.25818181818181818</v>
      </c>
      <c r="AO27" s="57">
        <v>425</v>
      </c>
      <c r="AP27" s="142">
        <f t="shared" si="19"/>
        <v>0.33411764705882352</v>
      </c>
      <c r="AQ27" s="59">
        <v>550</v>
      </c>
      <c r="AR27" s="60">
        <f t="shared" si="20"/>
        <v>0.25818181818181818</v>
      </c>
      <c r="AS27" s="57">
        <v>425</v>
      </c>
      <c r="AT27" s="60">
        <f t="shared" si="21"/>
        <v>0.33411764705882352</v>
      </c>
    </row>
    <row r="28" spans="1:46" ht="16" thickBot="1">
      <c r="A28" s="169" t="s">
        <v>129</v>
      </c>
      <c r="B28" s="170">
        <f>B5/469*53</f>
        <v>53</v>
      </c>
      <c r="C28" s="171" t="s">
        <v>130</v>
      </c>
      <c r="D28" s="172"/>
      <c r="E28" s="173" t="s">
        <v>130</v>
      </c>
      <c r="F28" s="174"/>
      <c r="G28" s="175" t="s">
        <v>130</v>
      </c>
      <c r="H28" s="176"/>
      <c r="I28" s="175" t="s">
        <v>130</v>
      </c>
      <c r="J28" s="174"/>
      <c r="K28" s="177" t="s">
        <v>130</v>
      </c>
      <c r="L28" s="178"/>
      <c r="M28" s="179" t="s">
        <v>130</v>
      </c>
      <c r="N28" s="180"/>
      <c r="O28" s="181" t="s">
        <v>130</v>
      </c>
      <c r="P28" s="182"/>
      <c r="Q28" s="183" t="s">
        <v>130</v>
      </c>
      <c r="R28" s="182"/>
      <c r="S28" s="183" t="s">
        <v>130</v>
      </c>
      <c r="T28" s="182"/>
      <c r="U28" s="183" t="s">
        <v>130</v>
      </c>
      <c r="V28" s="184"/>
      <c r="W28" s="185" t="s">
        <v>130</v>
      </c>
      <c r="X28" s="182"/>
      <c r="Y28" s="183" t="s">
        <v>130</v>
      </c>
      <c r="Z28" s="178"/>
      <c r="AA28" s="183" t="s">
        <v>130</v>
      </c>
      <c r="AB28" s="182"/>
      <c r="AC28" s="183" t="s">
        <v>130</v>
      </c>
      <c r="AD28" s="186"/>
      <c r="AE28" s="181" t="s">
        <v>130</v>
      </c>
      <c r="AF28" s="182"/>
      <c r="AG28" s="183" t="s">
        <v>130</v>
      </c>
      <c r="AH28" s="182"/>
      <c r="AI28" s="183" t="s">
        <v>130</v>
      </c>
      <c r="AJ28" s="182"/>
      <c r="AK28" s="183" t="s">
        <v>130</v>
      </c>
      <c r="AL28" s="184"/>
      <c r="AM28" s="185" t="s">
        <v>130</v>
      </c>
      <c r="AN28" s="182"/>
      <c r="AO28" s="183" t="s">
        <v>130</v>
      </c>
      <c r="AP28" s="186"/>
      <c r="AQ28" s="181" t="s">
        <v>130</v>
      </c>
      <c r="AR28" s="182"/>
      <c r="AS28" s="183" t="s">
        <v>130</v>
      </c>
      <c r="AT28" s="182"/>
    </row>
    <row r="29" spans="1:46" ht="44" thickBot="1">
      <c r="A29" s="382" t="s">
        <v>131</v>
      </c>
      <c r="B29" s="383"/>
      <c r="C29" s="100" t="s">
        <v>82</v>
      </c>
      <c r="D29" s="101" t="s">
        <v>83</v>
      </c>
      <c r="E29" s="102" t="s">
        <v>84</v>
      </c>
      <c r="F29" s="101" t="s">
        <v>132</v>
      </c>
      <c r="G29" s="103" t="s">
        <v>86</v>
      </c>
      <c r="H29" s="104" t="s">
        <v>87</v>
      </c>
      <c r="I29" s="105" t="s">
        <v>88</v>
      </c>
      <c r="J29" s="106" t="s">
        <v>89</v>
      </c>
      <c r="K29" s="107" t="s">
        <v>90</v>
      </c>
      <c r="L29" s="108" t="s">
        <v>91</v>
      </c>
      <c r="M29" s="109" t="s">
        <v>92</v>
      </c>
      <c r="N29" s="110" t="s">
        <v>93</v>
      </c>
      <c r="O29" s="187" t="s">
        <v>94</v>
      </c>
      <c r="P29" s="188" t="s">
        <v>95</v>
      </c>
      <c r="Q29" s="109" t="s">
        <v>96</v>
      </c>
      <c r="R29" s="113" t="s">
        <v>97</v>
      </c>
      <c r="S29" s="114" t="s">
        <v>98</v>
      </c>
      <c r="T29" s="108" t="s">
        <v>99</v>
      </c>
      <c r="U29" s="109" t="s">
        <v>100</v>
      </c>
      <c r="V29" s="106" t="s">
        <v>101</v>
      </c>
      <c r="W29" s="115" t="s">
        <v>102</v>
      </c>
      <c r="X29" s="112" t="s">
        <v>103</v>
      </c>
      <c r="Y29" s="109" t="s">
        <v>104</v>
      </c>
      <c r="Z29" s="113" t="s">
        <v>105</v>
      </c>
      <c r="AA29" s="114" t="s">
        <v>106</v>
      </c>
      <c r="AB29" s="108" t="s">
        <v>107</v>
      </c>
      <c r="AC29" s="109" t="s">
        <v>108</v>
      </c>
      <c r="AD29" s="110" t="s">
        <v>109</v>
      </c>
      <c r="AE29" s="111" t="s">
        <v>110</v>
      </c>
      <c r="AF29" s="112" t="s">
        <v>111</v>
      </c>
      <c r="AG29" s="109" t="s">
        <v>112</v>
      </c>
      <c r="AH29" s="113" t="s">
        <v>113</v>
      </c>
      <c r="AI29" s="114" t="s">
        <v>133</v>
      </c>
      <c r="AJ29" s="108" t="s">
        <v>134</v>
      </c>
      <c r="AK29" s="109" t="s">
        <v>116</v>
      </c>
      <c r="AL29" s="106" t="s">
        <v>135</v>
      </c>
      <c r="AM29" s="115" t="s">
        <v>118</v>
      </c>
      <c r="AN29" s="112" t="s">
        <v>119</v>
      </c>
      <c r="AO29" s="109" t="s">
        <v>120</v>
      </c>
      <c r="AP29" s="110" t="s">
        <v>121</v>
      </c>
      <c r="AQ29" s="111" t="s">
        <v>122</v>
      </c>
      <c r="AR29" s="112" t="s">
        <v>123</v>
      </c>
      <c r="AS29" s="109" t="s">
        <v>124</v>
      </c>
      <c r="AT29" s="113" t="s">
        <v>125</v>
      </c>
    </row>
    <row r="30" spans="1:46">
      <c r="A30" s="116" t="s">
        <v>136</v>
      </c>
      <c r="B30" s="117">
        <f>B5/469*355</f>
        <v>355</v>
      </c>
      <c r="C30" s="118">
        <v>200</v>
      </c>
      <c r="D30" s="119">
        <f t="shared" ref="D30:D43" si="22">B30/C30</f>
        <v>1.7749999999999999</v>
      </c>
      <c r="E30" s="189">
        <v>260</v>
      </c>
      <c r="F30" s="87">
        <f t="shared" ref="F30:F43" si="23">B30/E30</f>
        <v>1.3653846153846154</v>
      </c>
      <c r="G30" s="190">
        <v>700</v>
      </c>
      <c r="H30" s="191">
        <f t="shared" ref="H30:H43" si="24">B30/G30</f>
        <v>0.50714285714285712</v>
      </c>
      <c r="I30" s="190">
        <v>1000</v>
      </c>
      <c r="J30" s="192">
        <f t="shared" ref="J30:J43" si="25">B30/I30</f>
        <v>0.35499999999999998</v>
      </c>
      <c r="K30" s="193">
        <v>1300</v>
      </c>
      <c r="L30" s="194">
        <f t="shared" ref="L30:L43" si="26">B30/K30</f>
        <v>0.27307692307692305</v>
      </c>
      <c r="M30" s="195">
        <v>1300</v>
      </c>
      <c r="N30" s="196">
        <f t="shared" ref="N30:N43" si="27">B30/M30</f>
        <v>0.27307692307692305</v>
      </c>
      <c r="O30" s="126">
        <v>1300</v>
      </c>
      <c r="P30" s="127">
        <f t="shared" ref="P30:P42" si="28">B30/O30</f>
        <v>0.27307692307692305</v>
      </c>
      <c r="Q30" s="128">
        <v>1300</v>
      </c>
      <c r="R30" s="127">
        <f t="shared" ref="R30:R43" si="29">B30/Q30</f>
        <v>0.27307692307692305</v>
      </c>
      <c r="S30" s="128">
        <v>1300</v>
      </c>
      <c r="T30" s="127">
        <f t="shared" ref="T30:T42" si="30">B30/S30</f>
        <v>0.27307692307692305</v>
      </c>
      <c r="U30" s="128">
        <v>1300</v>
      </c>
      <c r="V30" s="129">
        <f t="shared" ref="V30:V42" si="31">B30/U30</f>
        <v>0.27307692307692305</v>
      </c>
      <c r="W30" s="130">
        <v>1000</v>
      </c>
      <c r="X30" s="127">
        <f t="shared" ref="X30:X43" si="32">B30/W30</f>
        <v>0.35499999999999998</v>
      </c>
      <c r="Y30" s="128">
        <v>1000</v>
      </c>
      <c r="Z30" s="127">
        <f t="shared" ref="Z30:Z43" si="33">B30/Y30</f>
        <v>0.35499999999999998</v>
      </c>
      <c r="AA30" s="128">
        <v>1000</v>
      </c>
      <c r="AB30" s="127">
        <f t="shared" ref="AB30:AB42" si="34">B30/AA30</f>
        <v>0.35499999999999998</v>
      </c>
      <c r="AC30" s="128">
        <v>1000</v>
      </c>
      <c r="AD30" s="131">
        <f t="shared" ref="AD30:AD43" si="35">B30/AC30</f>
        <v>0.35499999999999998</v>
      </c>
      <c r="AE30" s="126">
        <v>1000</v>
      </c>
      <c r="AF30" s="127">
        <f t="shared" ref="AF30:AF42" si="36">B30/AE30</f>
        <v>0.35499999999999998</v>
      </c>
      <c r="AG30" s="128">
        <v>1000</v>
      </c>
      <c r="AH30" s="127">
        <f t="shared" ref="AH30:AH43" si="37">B30/AG30</f>
        <v>0.35499999999999998</v>
      </c>
      <c r="AI30" s="128">
        <v>1000</v>
      </c>
      <c r="AJ30" s="127">
        <f t="shared" ref="AJ30:AJ43" si="38">B30/AI30</f>
        <v>0.35499999999999998</v>
      </c>
      <c r="AK30" s="128">
        <v>1000</v>
      </c>
      <c r="AL30" s="129">
        <f t="shared" ref="AL30:AL43" si="39">B30/AK30</f>
        <v>0.35499999999999998</v>
      </c>
      <c r="AM30" s="130">
        <v>1000</v>
      </c>
      <c r="AN30" s="127">
        <f t="shared" ref="AN30:AN43" si="40">B30/AM30</f>
        <v>0.35499999999999998</v>
      </c>
      <c r="AO30" s="128">
        <v>1200</v>
      </c>
      <c r="AP30" s="131">
        <f t="shared" ref="AP30:AP43" si="41">B30/AO30</f>
        <v>0.29583333333333334</v>
      </c>
      <c r="AQ30" s="126">
        <v>1200</v>
      </c>
      <c r="AR30" s="127">
        <f t="shared" ref="AR30:AR43" si="42">B30/AQ30</f>
        <v>0.29583333333333334</v>
      </c>
      <c r="AS30" s="128">
        <v>1200</v>
      </c>
      <c r="AT30" s="127">
        <f t="shared" ref="AT30:AT43" si="43">B30/AS30</f>
        <v>0.29583333333333334</v>
      </c>
    </row>
    <row r="31" spans="1:46">
      <c r="A31" s="132" t="s">
        <v>137</v>
      </c>
      <c r="B31" s="152">
        <f>B5/469*270</f>
        <v>270</v>
      </c>
      <c r="C31" s="163">
        <v>100</v>
      </c>
      <c r="D31" s="49">
        <f t="shared" si="22"/>
        <v>2.7</v>
      </c>
      <c r="E31" s="197">
        <v>275</v>
      </c>
      <c r="F31" s="51">
        <f t="shared" si="23"/>
        <v>0.98181818181818181</v>
      </c>
      <c r="G31" s="198">
        <v>460</v>
      </c>
      <c r="H31" s="164">
        <f t="shared" si="24"/>
        <v>0.58695652173913049</v>
      </c>
      <c r="I31" s="198">
        <v>500</v>
      </c>
      <c r="J31" s="138">
        <f t="shared" si="25"/>
        <v>0.54</v>
      </c>
      <c r="K31" s="139">
        <v>1250</v>
      </c>
      <c r="L31" s="199">
        <f t="shared" si="26"/>
        <v>0.216</v>
      </c>
      <c r="M31" s="140">
        <v>1250</v>
      </c>
      <c r="N31" s="200">
        <f t="shared" si="27"/>
        <v>0.216</v>
      </c>
      <c r="O31" s="59">
        <v>1250</v>
      </c>
      <c r="P31" s="60">
        <f t="shared" si="28"/>
        <v>0.216</v>
      </c>
      <c r="Q31" s="57">
        <v>1250</v>
      </c>
      <c r="R31" s="60">
        <f t="shared" si="29"/>
        <v>0.216</v>
      </c>
      <c r="S31" s="57">
        <v>1250</v>
      </c>
      <c r="T31" s="60">
        <f t="shared" si="30"/>
        <v>0.216</v>
      </c>
      <c r="U31" s="57">
        <v>1250</v>
      </c>
      <c r="V31" s="141">
        <f t="shared" si="31"/>
        <v>0.216</v>
      </c>
      <c r="W31" s="55">
        <v>700</v>
      </c>
      <c r="X31" s="60">
        <f t="shared" si="32"/>
        <v>0.38571428571428573</v>
      </c>
      <c r="Y31" s="57">
        <v>700</v>
      </c>
      <c r="Z31" s="60">
        <f t="shared" si="33"/>
        <v>0.38571428571428573</v>
      </c>
      <c r="AA31" s="57">
        <v>700</v>
      </c>
      <c r="AB31" s="60">
        <f t="shared" si="34"/>
        <v>0.38571428571428573</v>
      </c>
      <c r="AC31" s="57">
        <v>700</v>
      </c>
      <c r="AD31" s="142">
        <f t="shared" si="35"/>
        <v>0.38571428571428573</v>
      </c>
      <c r="AE31" s="59">
        <v>700</v>
      </c>
      <c r="AF31" s="60">
        <f t="shared" si="36"/>
        <v>0.38571428571428573</v>
      </c>
      <c r="AG31" s="57">
        <v>700</v>
      </c>
      <c r="AH31" s="60">
        <f t="shared" si="37"/>
        <v>0.38571428571428573</v>
      </c>
      <c r="AI31" s="57">
        <v>700</v>
      </c>
      <c r="AJ31" s="60">
        <f t="shared" si="38"/>
        <v>0.38571428571428573</v>
      </c>
      <c r="AK31" s="57">
        <v>700</v>
      </c>
      <c r="AL31" s="141">
        <f t="shared" si="39"/>
        <v>0.38571428571428573</v>
      </c>
      <c r="AM31" s="55">
        <v>700</v>
      </c>
      <c r="AN31" s="60">
        <f t="shared" si="40"/>
        <v>0.38571428571428573</v>
      </c>
      <c r="AO31" s="57">
        <v>700</v>
      </c>
      <c r="AP31" s="142">
        <f t="shared" si="41"/>
        <v>0.38571428571428573</v>
      </c>
      <c r="AQ31" s="59">
        <v>700</v>
      </c>
      <c r="AR31" s="60">
        <f t="shared" si="42"/>
        <v>0.38571428571428573</v>
      </c>
      <c r="AS31" s="57">
        <v>700</v>
      </c>
      <c r="AT31" s="60">
        <f t="shared" si="43"/>
        <v>0.38571428571428573</v>
      </c>
    </row>
    <row r="32" spans="1:46">
      <c r="A32" s="143" t="s">
        <v>138</v>
      </c>
      <c r="B32" s="165">
        <f>B5/469*40</f>
        <v>40</v>
      </c>
      <c r="C32" s="145">
        <v>30</v>
      </c>
      <c r="D32" s="119">
        <f t="shared" si="22"/>
        <v>1.3333333333333333</v>
      </c>
      <c r="E32" s="201">
        <v>75</v>
      </c>
      <c r="F32" s="87">
        <f t="shared" si="23"/>
        <v>0.53333333333333333</v>
      </c>
      <c r="G32" s="202">
        <v>80</v>
      </c>
      <c r="H32" s="191">
        <f t="shared" si="24"/>
        <v>0.5</v>
      </c>
      <c r="I32" s="202">
        <v>130</v>
      </c>
      <c r="J32" s="149">
        <f t="shared" si="25"/>
        <v>0.30769230769230771</v>
      </c>
      <c r="K32" s="150">
        <v>240</v>
      </c>
      <c r="L32" s="194">
        <f t="shared" si="26"/>
        <v>0.16666666666666666</v>
      </c>
      <c r="M32" s="151">
        <v>240</v>
      </c>
      <c r="N32" s="196">
        <f t="shared" si="27"/>
        <v>0.16666666666666666</v>
      </c>
      <c r="O32" s="96">
        <v>410</v>
      </c>
      <c r="P32" s="97">
        <f t="shared" si="28"/>
        <v>9.7560975609756101E-2</v>
      </c>
      <c r="Q32" s="94">
        <v>360</v>
      </c>
      <c r="R32" s="97">
        <f t="shared" si="29"/>
        <v>0.1111111111111111</v>
      </c>
      <c r="S32" s="94">
        <v>400</v>
      </c>
      <c r="T32" s="97">
        <f t="shared" si="30"/>
        <v>0.1</v>
      </c>
      <c r="U32" s="94">
        <v>360</v>
      </c>
      <c r="V32" s="98">
        <f t="shared" si="31"/>
        <v>0.1111111111111111</v>
      </c>
      <c r="W32" s="92">
        <v>400</v>
      </c>
      <c r="X32" s="97">
        <f t="shared" si="32"/>
        <v>0.1</v>
      </c>
      <c r="Y32" s="94">
        <v>310</v>
      </c>
      <c r="Z32" s="97">
        <f t="shared" si="33"/>
        <v>0.12903225806451613</v>
      </c>
      <c r="AA32" s="94">
        <v>350</v>
      </c>
      <c r="AB32" s="97">
        <f t="shared" si="34"/>
        <v>0.11428571428571428</v>
      </c>
      <c r="AC32" s="94">
        <v>310</v>
      </c>
      <c r="AD32" s="99">
        <f t="shared" si="35"/>
        <v>0.12903225806451613</v>
      </c>
      <c r="AE32" s="96">
        <v>420</v>
      </c>
      <c r="AF32" s="97">
        <f t="shared" si="36"/>
        <v>9.5238095238095233E-2</v>
      </c>
      <c r="AG32" s="94">
        <v>320</v>
      </c>
      <c r="AH32" s="97">
        <f t="shared" si="37"/>
        <v>0.125</v>
      </c>
      <c r="AI32" s="94">
        <v>360</v>
      </c>
      <c r="AJ32" s="97">
        <f t="shared" si="38"/>
        <v>0.1111111111111111</v>
      </c>
      <c r="AK32" s="94">
        <v>320</v>
      </c>
      <c r="AL32" s="98">
        <f t="shared" si="39"/>
        <v>0.125</v>
      </c>
      <c r="AM32" s="92">
        <v>420</v>
      </c>
      <c r="AN32" s="97">
        <f t="shared" si="40"/>
        <v>9.5238095238095233E-2</v>
      </c>
      <c r="AO32" s="94">
        <v>320</v>
      </c>
      <c r="AP32" s="99">
        <f t="shared" si="41"/>
        <v>0.125</v>
      </c>
      <c r="AQ32" s="96">
        <v>420</v>
      </c>
      <c r="AR32" s="97">
        <f t="shared" si="42"/>
        <v>9.5238095238095233E-2</v>
      </c>
      <c r="AS32" s="94">
        <v>320</v>
      </c>
      <c r="AT32" s="97">
        <f t="shared" si="43"/>
        <v>0.125</v>
      </c>
    </row>
    <row r="33" spans="1:49">
      <c r="A33" s="132" t="s">
        <v>139</v>
      </c>
      <c r="B33" s="162">
        <f>B5/469*5.1</f>
        <v>5.0999999999999996</v>
      </c>
      <c r="C33" s="163">
        <v>0.27</v>
      </c>
      <c r="D33" s="49">
        <f t="shared" si="22"/>
        <v>18.888888888888886</v>
      </c>
      <c r="E33" s="197">
        <v>11</v>
      </c>
      <c r="F33" s="51">
        <f t="shared" si="23"/>
        <v>0.46363636363636362</v>
      </c>
      <c r="G33" s="198">
        <v>7</v>
      </c>
      <c r="H33" s="164">
        <f t="shared" si="24"/>
        <v>0.72857142857142854</v>
      </c>
      <c r="I33" s="198">
        <v>10</v>
      </c>
      <c r="J33" s="138">
        <f t="shared" si="25"/>
        <v>0.51</v>
      </c>
      <c r="K33" s="139">
        <v>8</v>
      </c>
      <c r="L33" s="199">
        <f t="shared" si="26"/>
        <v>0.63749999999999996</v>
      </c>
      <c r="M33" s="140">
        <v>8</v>
      </c>
      <c r="N33" s="200">
        <f t="shared" si="27"/>
        <v>0.63749999999999996</v>
      </c>
      <c r="O33" s="59">
        <v>3</v>
      </c>
      <c r="P33" s="60">
        <f t="shared" si="28"/>
        <v>1.7</v>
      </c>
      <c r="Q33" s="57">
        <v>15</v>
      </c>
      <c r="R33" s="60">
        <f t="shared" si="29"/>
        <v>0.33999999999999997</v>
      </c>
      <c r="S33" s="57">
        <v>27</v>
      </c>
      <c r="T33" s="60">
        <f t="shared" si="30"/>
        <v>0.18888888888888888</v>
      </c>
      <c r="U33" s="57">
        <v>10</v>
      </c>
      <c r="V33" s="141">
        <f t="shared" si="31"/>
        <v>0.51</v>
      </c>
      <c r="W33" s="55">
        <v>8</v>
      </c>
      <c r="X33" s="60">
        <f t="shared" si="32"/>
        <v>0.63749999999999996</v>
      </c>
      <c r="Y33" s="57">
        <v>18</v>
      </c>
      <c r="Z33" s="60">
        <f t="shared" si="33"/>
        <v>0.28333333333333333</v>
      </c>
      <c r="AA33" s="57">
        <v>27</v>
      </c>
      <c r="AB33" s="60">
        <f t="shared" si="34"/>
        <v>0.18888888888888888</v>
      </c>
      <c r="AC33" s="57">
        <v>9</v>
      </c>
      <c r="AD33" s="142">
        <f t="shared" si="35"/>
        <v>0.56666666666666665</v>
      </c>
      <c r="AE33" s="59">
        <v>8</v>
      </c>
      <c r="AF33" s="60">
        <f t="shared" si="36"/>
        <v>0.63749999999999996</v>
      </c>
      <c r="AG33" s="57">
        <v>18</v>
      </c>
      <c r="AH33" s="60">
        <f t="shared" si="37"/>
        <v>0.28333333333333333</v>
      </c>
      <c r="AI33" s="57">
        <v>27</v>
      </c>
      <c r="AJ33" s="60">
        <f t="shared" si="38"/>
        <v>0.18888888888888888</v>
      </c>
      <c r="AK33" s="57">
        <v>9</v>
      </c>
      <c r="AL33" s="141">
        <f t="shared" si="39"/>
        <v>0.56666666666666665</v>
      </c>
      <c r="AM33" s="55">
        <v>8</v>
      </c>
      <c r="AN33" s="60">
        <f t="shared" si="40"/>
        <v>0.63749999999999996</v>
      </c>
      <c r="AO33" s="57">
        <v>8</v>
      </c>
      <c r="AP33" s="142">
        <f t="shared" si="41"/>
        <v>0.63749999999999996</v>
      </c>
      <c r="AQ33" s="59">
        <v>8</v>
      </c>
      <c r="AR33" s="60">
        <f t="shared" si="42"/>
        <v>0.63749999999999996</v>
      </c>
      <c r="AS33" s="57">
        <v>8</v>
      </c>
      <c r="AT33" s="60">
        <f t="shared" si="43"/>
        <v>0.63749999999999996</v>
      </c>
    </row>
    <row r="34" spans="1:49">
      <c r="A34" s="143" t="s">
        <v>140</v>
      </c>
      <c r="B34" s="144">
        <f>B5/469*4.1</f>
        <v>4.0999999999999996</v>
      </c>
      <c r="C34" s="145">
        <v>2</v>
      </c>
      <c r="D34" s="119">
        <f t="shared" si="22"/>
        <v>2.0499999999999998</v>
      </c>
      <c r="E34" s="201">
        <v>3</v>
      </c>
      <c r="F34" s="87">
        <f t="shared" si="23"/>
        <v>1.3666666666666665</v>
      </c>
      <c r="G34" s="202">
        <v>3</v>
      </c>
      <c r="H34" s="191">
        <f t="shared" si="24"/>
        <v>1.3666666666666665</v>
      </c>
      <c r="I34" s="202">
        <v>5</v>
      </c>
      <c r="J34" s="149">
        <f t="shared" si="25"/>
        <v>0.82</v>
      </c>
      <c r="K34" s="150">
        <v>8</v>
      </c>
      <c r="L34" s="194">
        <f t="shared" si="26"/>
        <v>0.51249999999999996</v>
      </c>
      <c r="M34" s="151">
        <v>8</v>
      </c>
      <c r="N34" s="196">
        <f t="shared" si="27"/>
        <v>0.51249999999999996</v>
      </c>
      <c r="O34" s="96">
        <v>11</v>
      </c>
      <c r="P34" s="97">
        <f t="shared" si="28"/>
        <v>0.37272727272727268</v>
      </c>
      <c r="Q34" s="94">
        <v>9</v>
      </c>
      <c r="R34" s="97">
        <f t="shared" si="29"/>
        <v>0.45555555555555549</v>
      </c>
      <c r="S34" s="94">
        <v>12</v>
      </c>
      <c r="T34" s="97">
        <f t="shared" si="30"/>
        <v>0.34166666666666662</v>
      </c>
      <c r="U34" s="94">
        <v>14</v>
      </c>
      <c r="V34" s="98">
        <f t="shared" si="31"/>
        <v>0.29285714285714282</v>
      </c>
      <c r="W34" s="92">
        <v>11</v>
      </c>
      <c r="X34" s="97">
        <f t="shared" si="32"/>
        <v>0.37272727272727268</v>
      </c>
      <c r="Y34" s="94">
        <v>8</v>
      </c>
      <c r="Z34" s="97">
        <f t="shared" si="33"/>
        <v>0.51249999999999996</v>
      </c>
      <c r="AA34" s="94">
        <v>11</v>
      </c>
      <c r="AB34" s="97">
        <f t="shared" si="34"/>
        <v>0.37272727272727268</v>
      </c>
      <c r="AC34" s="94">
        <v>12</v>
      </c>
      <c r="AD34" s="99">
        <f t="shared" si="35"/>
        <v>0.34166666666666662</v>
      </c>
      <c r="AE34" s="96">
        <v>11</v>
      </c>
      <c r="AF34" s="97">
        <f t="shared" si="36"/>
        <v>0.37272727272727268</v>
      </c>
      <c r="AG34" s="94">
        <v>8</v>
      </c>
      <c r="AH34" s="97">
        <f t="shared" si="37"/>
        <v>0.51249999999999996</v>
      </c>
      <c r="AI34" s="94">
        <v>11</v>
      </c>
      <c r="AJ34" s="97">
        <f t="shared" si="38"/>
        <v>0.37272727272727268</v>
      </c>
      <c r="AK34" s="94">
        <v>12</v>
      </c>
      <c r="AL34" s="98">
        <f t="shared" si="39"/>
        <v>0.34166666666666662</v>
      </c>
      <c r="AM34" s="92">
        <v>11</v>
      </c>
      <c r="AN34" s="97">
        <f t="shared" si="40"/>
        <v>0.37272727272727268</v>
      </c>
      <c r="AO34" s="94">
        <v>8</v>
      </c>
      <c r="AP34" s="99">
        <f t="shared" si="41"/>
        <v>0.51249999999999996</v>
      </c>
      <c r="AQ34" s="96">
        <v>11</v>
      </c>
      <c r="AR34" s="97">
        <f t="shared" si="42"/>
        <v>0.37272727272727268</v>
      </c>
      <c r="AS34" s="94">
        <v>8</v>
      </c>
      <c r="AT34" s="97">
        <f t="shared" si="43"/>
        <v>0.51249999999999996</v>
      </c>
    </row>
    <row r="35" spans="1:49">
      <c r="A35" s="132" t="s">
        <v>141</v>
      </c>
      <c r="B35" s="159">
        <f>B5/469*0.24</f>
        <v>0.24</v>
      </c>
      <c r="C35" s="203">
        <v>3.0000000000000001E-3</v>
      </c>
      <c r="D35" s="204">
        <f t="shared" si="22"/>
        <v>80</v>
      </c>
      <c r="E35" s="205">
        <v>0.6</v>
      </c>
      <c r="F35" s="51">
        <f t="shared" si="23"/>
        <v>0.4</v>
      </c>
      <c r="G35" s="198">
        <v>1.2</v>
      </c>
      <c r="H35" s="164">
        <f t="shared" si="24"/>
        <v>0.2</v>
      </c>
      <c r="I35" s="198">
        <v>1.5</v>
      </c>
      <c r="J35" s="154">
        <f t="shared" si="25"/>
        <v>0.16</v>
      </c>
      <c r="K35" s="160">
        <v>1.9</v>
      </c>
      <c r="L35" s="199">
        <f t="shared" si="26"/>
        <v>0.12631578947368421</v>
      </c>
      <c r="M35" s="161">
        <v>1.6</v>
      </c>
      <c r="N35" s="200">
        <f t="shared" si="27"/>
        <v>0.15</v>
      </c>
      <c r="O35" s="59">
        <v>2.2000000000000002</v>
      </c>
      <c r="P35" s="60">
        <f t="shared" si="28"/>
        <v>0.10909090909090907</v>
      </c>
      <c r="Q35" s="57">
        <v>1.6</v>
      </c>
      <c r="R35" s="60">
        <f t="shared" si="29"/>
        <v>0.15</v>
      </c>
      <c r="S35" s="161">
        <v>2</v>
      </c>
      <c r="T35" s="60">
        <f t="shared" si="30"/>
        <v>0.12</v>
      </c>
      <c r="U35" s="161">
        <v>2.6</v>
      </c>
      <c r="V35" s="141">
        <f t="shared" si="31"/>
        <v>9.2307692307692299E-2</v>
      </c>
      <c r="W35" s="55">
        <v>2.2999999999999998</v>
      </c>
      <c r="X35" s="60">
        <f t="shared" si="32"/>
        <v>0.10434782608695653</v>
      </c>
      <c r="Y35" s="57">
        <v>1.8</v>
      </c>
      <c r="Z35" s="60">
        <f t="shared" si="33"/>
        <v>0.13333333333333333</v>
      </c>
      <c r="AA35" s="161">
        <v>2</v>
      </c>
      <c r="AB35" s="60">
        <f t="shared" si="34"/>
        <v>0.12</v>
      </c>
      <c r="AC35" s="161">
        <v>2.6</v>
      </c>
      <c r="AD35" s="142">
        <f t="shared" si="35"/>
        <v>9.2307692307692299E-2</v>
      </c>
      <c r="AE35" s="59">
        <v>2.2999999999999998</v>
      </c>
      <c r="AF35" s="60">
        <f t="shared" si="36"/>
        <v>0.10434782608695653</v>
      </c>
      <c r="AG35" s="57">
        <v>1.8</v>
      </c>
      <c r="AH35" s="60">
        <f t="shared" si="37"/>
        <v>0.13333333333333333</v>
      </c>
      <c r="AI35" s="161">
        <v>2</v>
      </c>
      <c r="AJ35" s="60">
        <f t="shared" si="38"/>
        <v>0.12</v>
      </c>
      <c r="AK35" s="161">
        <v>2.6</v>
      </c>
      <c r="AL35" s="141">
        <f t="shared" si="39"/>
        <v>9.2307692307692299E-2</v>
      </c>
      <c r="AM35" s="55">
        <v>2.2999999999999998</v>
      </c>
      <c r="AN35" s="60">
        <f t="shared" si="40"/>
        <v>0.10434782608695653</v>
      </c>
      <c r="AO35" s="57">
        <v>1.8</v>
      </c>
      <c r="AP35" s="142">
        <f t="shared" si="41"/>
        <v>0.13333333333333333</v>
      </c>
      <c r="AQ35" s="59">
        <v>2.2999999999999998</v>
      </c>
      <c r="AR35" s="60">
        <f t="shared" si="42"/>
        <v>0.10434782608695653</v>
      </c>
      <c r="AS35" s="57">
        <v>1.8</v>
      </c>
      <c r="AT35" s="60">
        <f t="shared" si="43"/>
        <v>0.13333333333333333</v>
      </c>
    </row>
    <row r="36" spans="1:49">
      <c r="A36" s="143" t="s">
        <v>177</v>
      </c>
      <c r="B36" s="165">
        <f>B5/469*360</f>
        <v>360</v>
      </c>
      <c r="C36" s="145">
        <v>200</v>
      </c>
      <c r="D36" s="119">
        <f t="shared" si="22"/>
        <v>1.8</v>
      </c>
      <c r="E36" s="201">
        <v>220</v>
      </c>
      <c r="F36" s="87">
        <f t="shared" si="23"/>
        <v>1.6363636363636365</v>
      </c>
      <c r="G36" s="202">
        <v>340</v>
      </c>
      <c r="H36" s="191">
        <f t="shared" si="24"/>
        <v>1.0588235294117647</v>
      </c>
      <c r="I36" s="202">
        <v>440</v>
      </c>
      <c r="J36" s="149">
        <f t="shared" si="25"/>
        <v>0.81818181818181823</v>
      </c>
      <c r="K36" s="150">
        <v>700</v>
      </c>
      <c r="L36" s="194">
        <f t="shared" si="26"/>
        <v>0.51428571428571423</v>
      </c>
      <c r="M36" s="151">
        <v>700</v>
      </c>
      <c r="N36" s="196">
        <f t="shared" si="27"/>
        <v>0.51428571428571423</v>
      </c>
      <c r="O36" s="96">
        <v>890</v>
      </c>
      <c r="P36" s="97">
        <f t="shared" si="28"/>
        <v>0.4044943820224719</v>
      </c>
      <c r="Q36" s="94">
        <v>890</v>
      </c>
      <c r="R36" s="97">
        <f t="shared" si="29"/>
        <v>0.4044943820224719</v>
      </c>
      <c r="S36" s="94">
        <v>1000</v>
      </c>
      <c r="T36" s="97">
        <f t="shared" si="30"/>
        <v>0.36</v>
      </c>
      <c r="U36" s="94">
        <v>1300</v>
      </c>
      <c r="V36" s="98">
        <f t="shared" si="31"/>
        <v>0.27692307692307694</v>
      </c>
      <c r="W36" s="92">
        <v>900</v>
      </c>
      <c r="X36" s="97">
        <f t="shared" si="32"/>
        <v>0.4</v>
      </c>
      <c r="Y36" s="94">
        <v>900</v>
      </c>
      <c r="Z36" s="97">
        <f t="shared" si="33"/>
        <v>0.4</v>
      </c>
      <c r="AA36" s="94">
        <v>1000</v>
      </c>
      <c r="AB36" s="97">
        <f t="shared" si="34"/>
        <v>0.36</v>
      </c>
      <c r="AC36" s="94">
        <v>1300</v>
      </c>
      <c r="AD36" s="99">
        <f t="shared" si="35"/>
        <v>0.27692307692307694</v>
      </c>
      <c r="AE36" s="96">
        <v>900</v>
      </c>
      <c r="AF36" s="97">
        <f t="shared" si="36"/>
        <v>0.4</v>
      </c>
      <c r="AG36" s="94">
        <v>900</v>
      </c>
      <c r="AH36" s="97">
        <f t="shared" si="37"/>
        <v>0.4</v>
      </c>
      <c r="AI36" s="94">
        <v>1000</v>
      </c>
      <c r="AJ36" s="97">
        <f t="shared" si="38"/>
        <v>0.36</v>
      </c>
      <c r="AK36" s="94">
        <v>1300</v>
      </c>
      <c r="AL36" s="98">
        <f t="shared" si="39"/>
        <v>0.27692307692307694</v>
      </c>
      <c r="AM36" s="92">
        <v>900</v>
      </c>
      <c r="AN36" s="97">
        <f t="shared" si="40"/>
        <v>0.4</v>
      </c>
      <c r="AO36" s="94">
        <v>900</v>
      </c>
      <c r="AP36" s="99">
        <f t="shared" si="41"/>
        <v>0.4</v>
      </c>
      <c r="AQ36" s="96">
        <v>900</v>
      </c>
      <c r="AR36" s="97">
        <f t="shared" si="42"/>
        <v>0.4</v>
      </c>
      <c r="AS36" s="94">
        <v>900</v>
      </c>
      <c r="AT36" s="97">
        <f t="shared" si="43"/>
        <v>0.4</v>
      </c>
    </row>
    <row r="37" spans="1:49">
      <c r="A37" s="132" t="s">
        <v>178</v>
      </c>
      <c r="B37" s="152">
        <f>B5/469*81</f>
        <v>81</v>
      </c>
      <c r="C37" s="163">
        <v>110</v>
      </c>
      <c r="D37" s="49">
        <f t="shared" si="22"/>
        <v>0.73636363636363633</v>
      </c>
      <c r="E37" s="197">
        <v>130</v>
      </c>
      <c r="F37" s="51">
        <f t="shared" si="23"/>
        <v>0.62307692307692308</v>
      </c>
      <c r="G37" s="198">
        <v>90</v>
      </c>
      <c r="H37" s="164">
        <f t="shared" si="24"/>
        <v>0.9</v>
      </c>
      <c r="I37" s="198">
        <v>90</v>
      </c>
      <c r="J37" s="138">
        <f t="shared" si="25"/>
        <v>0.9</v>
      </c>
      <c r="K37" s="139">
        <v>120</v>
      </c>
      <c r="L37" s="199">
        <f t="shared" si="26"/>
        <v>0.67500000000000004</v>
      </c>
      <c r="M37" s="140">
        <v>120</v>
      </c>
      <c r="N37" s="200">
        <f t="shared" si="27"/>
        <v>0.67500000000000004</v>
      </c>
      <c r="O37" s="59">
        <v>150</v>
      </c>
      <c r="P37" s="60">
        <f t="shared" si="28"/>
        <v>0.54</v>
      </c>
      <c r="Q37" s="57">
        <v>150</v>
      </c>
      <c r="R37" s="60">
        <f t="shared" si="29"/>
        <v>0.54</v>
      </c>
      <c r="S37" s="57">
        <v>220</v>
      </c>
      <c r="T37" s="60">
        <f t="shared" si="30"/>
        <v>0.36818181818181817</v>
      </c>
      <c r="U37" s="57">
        <v>290</v>
      </c>
      <c r="V37" s="141">
        <f t="shared" si="31"/>
        <v>0.27931034482758621</v>
      </c>
      <c r="W37" s="55">
        <v>150</v>
      </c>
      <c r="X37" s="60">
        <f t="shared" si="32"/>
        <v>0.54</v>
      </c>
      <c r="Y37" s="57">
        <v>150</v>
      </c>
      <c r="Z37" s="60">
        <f t="shared" si="33"/>
        <v>0.54</v>
      </c>
      <c r="AA37" s="57">
        <v>220</v>
      </c>
      <c r="AB37" s="60">
        <f t="shared" si="34"/>
        <v>0.36818181818181817</v>
      </c>
      <c r="AC37" s="57">
        <v>290</v>
      </c>
      <c r="AD37" s="142">
        <f t="shared" si="35"/>
        <v>0.27931034482758621</v>
      </c>
      <c r="AE37" s="59">
        <v>150</v>
      </c>
      <c r="AF37" s="60">
        <f t="shared" si="36"/>
        <v>0.54</v>
      </c>
      <c r="AG37" s="57">
        <v>150</v>
      </c>
      <c r="AH37" s="60">
        <f t="shared" si="37"/>
        <v>0.54</v>
      </c>
      <c r="AI37" s="57">
        <v>220</v>
      </c>
      <c r="AJ37" s="60">
        <f t="shared" si="38"/>
        <v>0.36818181818181817</v>
      </c>
      <c r="AK37" s="57">
        <v>290</v>
      </c>
      <c r="AL37" s="141">
        <f t="shared" si="39"/>
        <v>0.27931034482758621</v>
      </c>
      <c r="AM37" s="55">
        <v>150</v>
      </c>
      <c r="AN37" s="60">
        <f t="shared" si="40"/>
        <v>0.54</v>
      </c>
      <c r="AO37" s="57">
        <v>150</v>
      </c>
      <c r="AP37" s="142">
        <f t="shared" si="41"/>
        <v>0.54</v>
      </c>
      <c r="AQ37" s="59">
        <v>150</v>
      </c>
      <c r="AR37" s="60">
        <f t="shared" si="42"/>
        <v>0.54</v>
      </c>
      <c r="AS37" s="57">
        <v>150</v>
      </c>
      <c r="AT37" s="60">
        <f t="shared" si="43"/>
        <v>0.54</v>
      </c>
    </row>
    <row r="38" spans="1:49">
      <c r="A38" s="143" t="s">
        <v>179</v>
      </c>
      <c r="B38" s="165">
        <f>B5/469*22</f>
        <v>22</v>
      </c>
      <c r="C38" s="145">
        <v>2</v>
      </c>
      <c r="D38" s="119">
        <f t="shared" si="22"/>
        <v>11</v>
      </c>
      <c r="E38" s="201">
        <v>3</v>
      </c>
      <c r="F38" s="87">
        <f t="shared" si="23"/>
        <v>7.333333333333333</v>
      </c>
      <c r="G38" s="202">
        <v>17</v>
      </c>
      <c r="H38" s="191">
        <f t="shared" si="24"/>
        <v>1.2941176470588236</v>
      </c>
      <c r="I38" s="202">
        <v>22</v>
      </c>
      <c r="J38" s="149">
        <f t="shared" si="25"/>
        <v>1</v>
      </c>
      <c r="K38" s="150">
        <v>34</v>
      </c>
      <c r="L38" s="194">
        <f t="shared" si="26"/>
        <v>0.6470588235294118</v>
      </c>
      <c r="M38" s="151">
        <v>34</v>
      </c>
      <c r="N38" s="196">
        <f t="shared" si="27"/>
        <v>0.6470588235294118</v>
      </c>
      <c r="O38" s="96">
        <v>43</v>
      </c>
      <c r="P38" s="97">
        <f t="shared" si="28"/>
        <v>0.51162790697674421</v>
      </c>
      <c r="Q38" s="94">
        <v>43</v>
      </c>
      <c r="R38" s="97">
        <f t="shared" si="29"/>
        <v>0.51162790697674421</v>
      </c>
      <c r="S38" s="94">
        <v>50</v>
      </c>
      <c r="T38" s="97">
        <f t="shared" si="30"/>
        <v>0.44</v>
      </c>
      <c r="U38" s="94">
        <v>50</v>
      </c>
      <c r="V38" s="98">
        <f t="shared" si="31"/>
        <v>0.44</v>
      </c>
      <c r="W38" s="92">
        <v>45</v>
      </c>
      <c r="X38" s="97">
        <f t="shared" si="32"/>
        <v>0.48888888888888887</v>
      </c>
      <c r="Y38" s="94">
        <v>45</v>
      </c>
      <c r="Z38" s="97">
        <f t="shared" si="33"/>
        <v>0.48888888888888887</v>
      </c>
      <c r="AA38" s="94">
        <v>50</v>
      </c>
      <c r="AB38" s="97">
        <f t="shared" si="34"/>
        <v>0.44</v>
      </c>
      <c r="AC38" s="94">
        <v>50</v>
      </c>
      <c r="AD38" s="99">
        <f t="shared" si="35"/>
        <v>0.44</v>
      </c>
      <c r="AE38" s="96">
        <v>45</v>
      </c>
      <c r="AF38" s="97">
        <f t="shared" si="36"/>
        <v>0.48888888888888887</v>
      </c>
      <c r="AG38" s="94">
        <v>45</v>
      </c>
      <c r="AH38" s="97">
        <f t="shared" si="37"/>
        <v>0.48888888888888887</v>
      </c>
      <c r="AI38" s="94">
        <v>50</v>
      </c>
      <c r="AJ38" s="97">
        <f t="shared" si="38"/>
        <v>0.44</v>
      </c>
      <c r="AK38" s="94">
        <v>50</v>
      </c>
      <c r="AL38" s="98">
        <f t="shared" si="39"/>
        <v>0.44</v>
      </c>
      <c r="AM38" s="92">
        <v>45</v>
      </c>
      <c r="AN38" s="97">
        <f t="shared" si="40"/>
        <v>0.48888888888888887</v>
      </c>
      <c r="AO38" s="94">
        <v>45</v>
      </c>
      <c r="AP38" s="99">
        <f t="shared" si="41"/>
        <v>0.48888888888888887</v>
      </c>
      <c r="AQ38" s="96">
        <v>45</v>
      </c>
      <c r="AR38" s="97">
        <f t="shared" si="42"/>
        <v>0.48888888888888887</v>
      </c>
      <c r="AS38" s="94">
        <v>45</v>
      </c>
      <c r="AT38" s="97">
        <f t="shared" si="43"/>
        <v>0.48888888888888887</v>
      </c>
    </row>
    <row r="39" spans="1:49">
      <c r="A39" s="132" t="s">
        <v>180</v>
      </c>
      <c r="B39" s="152">
        <f>B5/469*11</f>
        <v>11</v>
      </c>
      <c r="C39" s="206">
        <v>0.2</v>
      </c>
      <c r="D39" s="204">
        <f t="shared" si="22"/>
        <v>55</v>
      </c>
      <c r="E39" s="205">
        <v>5.5</v>
      </c>
      <c r="F39" s="51">
        <f t="shared" si="23"/>
        <v>2</v>
      </c>
      <c r="G39" s="198">
        <v>11</v>
      </c>
      <c r="H39" s="164">
        <f t="shared" si="24"/>
        <v>1</v>
      </c>
      <c r="I39" s="198">
        <v>15</v>
      </c>
      <c r="J39" s="154">
        <f t="shared" si="25"/>
        <v>0.73333333333333328</v>
      </c>
      <c r="K39" s="139">
        <v>25</v>
      </c>
      <c r="L39" s="199">
        <f t="shared" si="26"/>
        <v>0.44</v>
      </c>
      <c r="M39" s="140">
        <v>21</v>
      </c>
      <c r="N39" s="200">
        <f t="shared" si="27"/>
        <v>0.52380952380952384</v>
      </c>
      <c r="O39" s="59">
        <v>35</v>
      </c>
      <c r="P39" s="60">
        <f t="shared" si="28"/>
        <v>0.31428571428571428</v>
      </c>
      <c r="Q39" s="57">
        <v>24</v>
      </c>
      <c r="R39" s="60">
        <f t="shared" si="29"/>
        <v>0.45833333333333331</v>
      </c>
      <c r="S39" s="57">
        <v>29</v>
      </c>
      <c r="T39" s="60">
        <f t="shared" si="30"/>
        <v>0.37931034482758619</v>
      </c>
      <c r="U39" s="57">
        <v>44</v>
      </c>
      <c r="V39" s="141">
        <f t="shared" si="31"/>
        <v>0.25</v>
      </c>
      <c r="W39" s="55">
        <v>35</v>
      </c>
      <c r="X39" s="60">
        <f t="shared" si="32"/>
        <v>0.31428571428571428</v>
      </c>
      <c r="Y39" s="57">
        <v>25</v>
      </c>
      <c r="Z39" s="60">
        <f t="shared" si="33"/>
        <v>0.44</v>
      </c>
      <c r="AA39" s="57">
        <v>30</v>
      </c>
      <c r="AB39" s="60">
        <f t="shared" si="34"/>
        <v>0.36666666666666664</v>
      </c>
      <c r="AC39" s="57">
        <v>45</v>
      </c>
      <c r="AD39" s="142">
        <f t="shared" si="35"/>
        <v>0.24444444444444444</v>
      </c>
      <c r="AE39" s="59">
        <v>35</v>
      </c>
      <c r="AF39" s="60">
        <f t="shared" si="36"/>
        <v>0.31428571428571428</v>
      </c>
      <c r="AG39" s="57">
        <v>25</v>
      </c>
      <c r="AH39" s="60">
        <f t="shared" si="37"/>
        <v>0.44</v>
      </c>
      <c r="AI39" s="57">
        <v>30</v>
      </c>
      <c r="AJ39" s="60">
        <f t="shared" si="38"/>
        <v>0.36666666666666664</v>
      </c>
      <c r="AK39" s="57">
        <v>45</v>
      </c>
      <c r="AL39" s="141">
        <f t="shared" si="39"/>
        <v>0.24444444444444444</v>
      </c>
      <c r="AM39" s="55">
        <v>30</v>
      </c>
      <c r="AN39" s="60">
        <f t="shared" si="40"/>
        <v>0.36666666666666664</v>
      </c>
      <c r="AO39" s="57">
        <v>20</v>
      </c>
      <c r="AP39" s="142">
        <f t="shared" si="41"/>
        <v>0.55000000000000004</v>
      </c>
      <c r="AQ39" s="59">
        <v>30</v>
      </c>
      <c r="AR39" s="60">
        <f t="shared" si="42"/>
        <v>0.36666666666666664</v>
      </c>
      <c r="AS39" s="57">
        <v>20</v>
      </c>
      <c r="AT39" s="60">
        <f t="shared" si="43"/>
        <v>0.55000000000000004</v>
      </c>
    </row>
    <row r="40" spans="1:49">
      <c r="A40" s="143" t="s">
        <v>181</v>
      </c>
      <c r="B40" s="165">
        <f>B5/469*17</f>
        <v>17</v>
      </c>
      <c r="C40" s="207">
        <v>15</v>
      </c>
      <c r="D40" s="119">
        <f t="shared" si="22"/>
        <v>1.1333333333333333</v>
      </c>
      <c r="E40" s="208">
        <v>20</v>
      </c>
      <c r="F40" s="87">
        <f t="shared" si="23"/>
        <v>0.85</v>
      </c>
      <c r="G40" s="209">
        <v>20</v>
      </c>
      <c r="H40" s="191">
        <f t="shared" si="24"/>
        <v>0.85</v>
      </c>
      <c r="I40" s="209">
        <v>30</v>
      </c>
      <c r="J40" s="149">
        <f t="shared" si="25"/>
        <v>0.56666666666666665</v>
      </c>
      <c r="K40" s="150">
        <v>40</v>
      </c>
      <c r="L40" s="194">
        <f t="shared" si="26"/>
        <v>0.42499999999999999</v>
      </c>
      <c r="M40" s="151">
        <v>40</v>
      </c>
      <c r="N40" s="196">
        <f t="shared" si="27"/>
        <v>0.42499999999999999</v>
      </c>
      <c r="O40" s="96">
        <v>55</v>
      </c>
      <c r="P40" s="97">
        <f t="shared" si="28"/>
        <v>0.30909090909090908</v>
      </c>
      <c r="Q40" s="94">
        <v>55</v>
      </c>
      <c r="R40" s="97">
        <f t="shared" si="29"/>
        <v>0.30909090909090908</v>
      </c>
      <c r="S40" s="94">
        <v>60</v>
      </c>
      <c r="T40" s="97">
        <f t="shared" si="30"/>
        <v>0.28333333333333333</v>
      </c>
      <c r="U40" s="94">
        <v>70</v>
      </c>
      <c r="V40" s="98">
        <f t="shared" si="31"/>
        <v>0.24285714285714285</v>
      </c>
      <c r="W40" s="92">
        <v>55</v>
      </c>
      <c r="X40" s="97">
        <f t="shared" si="32"/>
        <v>0.30909090909090908</v>
      </c>
      <c r="Y40" s="94">
        <v>55</v>
      </c>
      <c r="Z40" s="97">
        <f t="shared" si="33"/>
        <v>0.30909090909090908</v>
      </c>
      <c r="AA40" s="94">
        <v>60</v>
      </c>
      <c r="AB40" s="97">
        <f t="shared" si="34"/>
        <v>0.28333333333333333</v>
      </c>
      <c r="AC40" s="94">
        <v>70</v>
      </c>
      <c r="AD40" s="99">
        <f t="shared" si="35"/>
        <v>0.24285714285714285</v>
      </c>
      <c r="AE40" s="96">
        <v>55</v>
      </c>
      <c r="AF40" s="97">
        <f t="shared" si="36"/>
        <v>0.30909090909090908</v>
      </c>
      <c r="AG40" s="94">
        <v>55</v>
      </c>
      <c r="AH40" s="97">
        <f t="shared" si="37"/>
        <v>0.30909090909090908</v>
      </c>
      <c r="AI40" s="94">
        <v>60</v>
      </c>
      <c r="AJ40" s="97">
        <f t="shared" si="38"/>
        <v>0.28333333333333333</v>
      </c>
      <c r="AK40" s="94">
        <v>70</v>
      </c>
      <c r="AL40" s="98">
        <f t="shared" si="39"/>
        <v>0.24285714285714285</v>
      </c>
      <c r="AM40" s="92">
        <v>55</v>
      </c>
      <c r="AN40" s="97">
        <f t="shared" si="40"/>
        <v>0.30909090909090908</v>
      </c>
      <c r="AO40" s="94">
        <v>55</v>
      </c>
      <c r="AP40" s="99">
        <f t="shared" si="41"/>
        <v>0.30909090909090908</v>
      </c>
      <c r="AQ40" s="96">
        <v>55</v>
      </c>
      <c r="AR40" s="97">
        <f t="shared" si="42"/>
        <v>0.30909090909090908</v>
      </c>
      <c r="AS40" s="94">
        <v>55</v>
      </c>
      <c r="AT40" s="97">
        <f t="shared" si="43"/>
        <v>0.30909090909090908</v>
      </c>
    </row>
    <row r="41" spans="1:49">
      <c r="A41" s="132" t="s">
        <v>142</v>
      </c>
      <c r="B41" s="152">
        <f>B5/469*210</f>
        <v>210</v>
      </c>
      <c r="C41" s="210">
        <v>120</v>
      </c>
      <c r="D41" s="49">
        <f t="shared" si="22"/>
        <v>1.75</v>
      </c>
      <c r="E41" s="211">
        <v>370</v>
      </c>
      <c r="F41" s="51">
        <f t="shared" si="23"/>
        <v>0.56756756756756754</v>
      </c>
      <c r="G41" s="212">
        <v>1000</v>
      </c>
      <c r="H41" s="164">
        <f t="shared" si="24"/>
        <v>0.21</v>
      </c>
      <c r="I41" s="212">
        <v>1200</v>
      </c>
      <c r="J41" s="154">
        <f t="shared" si="25"/>
        <v>0.17499999999999999</v>
      </c>
      <c r="K41" s="139">
        <v>1500</v>
      </c>
      <c r="L41" s="199">
        <f t="shared" si="26"/>
        <v>0.14000000000000001</v>
      </c>
      <c r="M41" s="140">
        <v>1500</v>
      </c>
      <c r="N41" s="200">
        <f t="shared" si="27"/>
        <v>0.14000000000000001</v>
      </c>
      <c r="O41" s="59">
        <v>1500</v>
      </c>
      <c r="P41" s="60">
        <f t="shared" si="28"/>
        <v>0.14000000000000001</v>
      </c>
      <c r="Q41" s="57">
        <v>1500</v>
      </c>
      <c r="R41" s="60">
        <f t="shared" si="29"/>
        <v>0.14000000000000001</v>
      </c>
      <c r="S41" s="57">
        <v>1500</v>
      </c>
      <c r="T41" s="60">
        <f t="shared" si="30"/>
        <v>0.14000000000000001</v>
      </c>
      <c r="U41" s="57">
        <v>1500</v>
      </c>
      <c r="V41" s="141">
        <f t="shared" si="31"/>
        <v>0.14000000000000001</v>
      </c>
      <c r="W41" s="55">
        <v>1500</v>
      </c>
      <c r="X41" s="60">
        <f t="shared" si="32"/>
        <v>0.14000000000000001</v>
      </c>
      <c r="Y41" s="57">
        <v>1500</v>
      </c>
      <c r="Z41" s="60">
        <f t="shared" si="33"/>
        <v>0.14000000000000001</v>
      </c>
      <c r="AA41" s="57">
        <v>1500</v>
      </c>
      <c r="AB41" s="60">
        <f t="shared" si="34"/>
        <v>0.14000000000000001</v>
      </c>
      <c r="AC41" s="57">
        <v>1500</v>
      </c>
      <c r="AD41" s="142">
        <f t="shared" si="35"/>
        <v>0.14000000000000001</v>
      </c>
      <c r="AE41" s="59">
        <v>1500</v>
      </c>
      <c r="AF41" s="60">
        <f t="shared" si="36"/>
        <v>0.14000000000000001</v>
      </c>
      <c r="AG41" s="57">
        <v>1500</v>
      </c>
      <c r="AH41" s="60">
        <f t="shared" si="37"/>
        <v>0.14000000000000001</v>
      </c>
      <c r="AI41" s="57">
        <v>1500</v>
      </c>
      <c r="AJ41" s="60">
        <f t="shared" si="38"/>
        <v>0.14000000000000001</v>
      </c>
      <c r="AK41" s="57">
        <v>1500</v>
      </c>
      <c r="AL41" s="141">
        <f t="shared" si="39"/>
        <v>0.14000000000000001</v>
      </c>
      <c r="AM41" s="55">
        <v>1300</v>
      </c>
      <c r="AN41" s="60">
        <f t="shared" si="40"/>
        <v>0.16153846153846155</v>
      </c>
      <c r="AO41" s="57">
        <v>1300</v>
      </c>
      <c r="AP41" s="142">
        <f t="shared" si="41"/>
        <v>0.16153846153846155</v>
      </c>
      <c r="AQ41" s="59">
        <v>1200</v>
      </c>
      <c r="AR41" s="60">
        <f t="shared" si="42"/>
        <v>0.17499999999999999</v>
      </c>
      <c r="AS41" s="57">
        <v>1200</v>
      </c>
      <c r="AT41" s="60">
        <f t="shared" si="43"/>
        <v>0.17499999999999999</v>
      </c>
    </row>
    <row r="42" spans="1:49">
      <c r="A42" s="169" t="s">
        <v>143</v>
      </c>
      <c r="B42" s="213">
        <f>B5/469*430</f>
        <v>430</v>
      </c>
      <c r="C42" s="84">
        <v>400</v>
      </c>
      <c r="D42" s="119">
        <f t="shared" si="22"/>
        <v>1.075</v>
      </c>
      <c r="E42" s="214">
        <v>700</v>
      </c>
      <c r="F42" s="87">
        <f t="shared" si="23"/>
        <v>0.61428571428571432</v>
      </c>
      <c r="G42" s="175">
        <v>3000</v>
      </c>
      <c r="H42" s="176">
        <f t="shared" si="24"/>
        <v>0.14333333333333334</v>
      </c>
      <c r="I42" s="175">
        <v>3800</v>
      </c>
      <c r="J42" s="174">
        <f t="shared" si="25"/>
        <v>0.11315789473684211</v>
      </c>
      <c r="K42" s="150">
        <v>4500</v>
      </c>
      <c r="L42" s="194">
        <f t="shared" si="26"/>
        <v>9.555555555555556E-2</v>
      </c>
      <c r="M42" s="151">
        <v>4500</v>
      </c>
      <c r="N42" s="196">
        <f t="shared" si="27"/>
        <v>9.555555555555556E-2</v>
      </c>
      <c r="O42" s="96">
        <v>4700</v>
      </c>
      <c r="P42" s="97">
        <f t="shared" si="28"/>
        <v>9.1489361702127653E-2</v>
      </c>
      <c r="Q42" s="94">
        <v>4700</v>
      </c>
      <c r="R42" s="97">
        <f t="shared" si="29"/>
        <v>9.1489361702127653E-2</v>
      </c>
      <c r="S42" s="94">
        <v>4700</v>
      </c>
      <c r="T42" s="97">
        <f t="shared" si="30"/>
        <v>9.1489361702127653E-2</v>
      </c>
      <c r="U42" s="94">
        <v>5100</v>
      </c>
      <c r="V42" s="98">
        <f t="shared" si="31"/>
        <v>8.4313725490196084E-2</v>
      </c>
      <c r="W42" s="92">
        <v>4700</v>
      </c>
      <c r="X42" s="97">
        <f t="shared" si="32"/>
        <v>9.1489361702127653E-2</v>
      </c>
      <c r="Y42" s="94">
        <v>4700</v>
      </c>
      <c r="Z42" s="97">
        <f t="shared" si="33"/>
        <v>9.1489361702127653E-2</v>
      </c>
      <c r="AA42" s="94">
        <v>4700</v>
      </c>
      <c r="AB42" s="97">
        <f t="shared" si="34"/>
        <v>9.1489361702127653E-2</v>
      </c>
      <c r="AC42" s="94">
        <v>5100</v>
      </c>
      <c r="AD42" s="99">
        <f t="shared" si="35"/>
        <v>8.4313725490196084E-2</v>
      </c>
      <c r="AE42" s="96">
        <v>4700</v>
      </c>
      <c r="AF42" s="97">
        <f t="shared" si="36"/>
        <v>9.1489361702127653E-2</v>
      </c>
      <c r="AG42" s="94">
        <v>4700</v>
      </c>
      <c r="AH42" s="97">
        <f t="shared" si="37"/>
        <v>9.1489361702127653E-2</v>
      </c>
      <c r="AI42" s="94">
        <v>4700</v>
      </c>
      <c r="AJ42" s="97">
        <f t="shared" si="38"/>
        <v>9.1489361702127653E-2</v>
      </c>
      <c r="AK42" s="94">
        <v>5100</v>
      </c>
      <c r="AL42" s="98">
        <f t="shared" si="39"/>
        <v>8.4313725490196084E-2</v>
      </c>
      <c r="AM42" s="92">
        <v>4700</v>
      </c>
      <c r="AN42" s="97">
        <f t="shared" si="40"/>
        <v>9.1489361702127653E-2</v>
      </c>
      <c r="AO42" s="94">
        <v>4700</v>
      </c>
      <c r="AP42" s="99">
        <f t="shared" si="41"/>
        <v>9.1489361702127653E-2</v>
      </c>
      <c r="AQ42" s="96">
        <v>4700</v>
      </c>
      <c r="AR42" s="97">
        <f t="shared" si="42"/>
        <v>9.1489361702127653E-2</v>
      </c>
      <c r="AS42" s="94">
        <v>4700</v>
      </c>
      <c r="AT42" s="97">
        <f t="shared" si="43"/>
        <v>9.1489361702127653E-2</v>
      </c>
    </row>
    <row r="43" spans="1:49" ht="16" thickBot="1">
      <c r="A43" s="215" t="s">
        <v>144</v>
      </c>
      <c r="B43" s="216">
        <f>B5/469*320</f>
        <v>320</v>
      </c>
      <c r="C43" s="217">
        <v>180</v>
      </c>
      <c r="D43" s="218">
        <f t="shared" si="22"/>
        <v>1.7777777777777777</v>
      </c>
      <c r="E43" s="219">
        <v>570</v>
      </c>
      <c r="F43" s="220">
        <f t="shared" si="23"/>
        <v>0.56140350877192979</v>
      </c>
      <c r="G43" s="221">
        <v>1500</v>
      </c>
      <c r="H43" s="222">
        <f t="shared" si="24"/>
        <v>0.21333333333333335</v>
      </c>
      <c r="I43" s="221">
        <v>1900</v>
      </c>
      <c r="J43" s="223">
        <f t="shared" si="25"/>
        <v>0.16842105263157894</v>
      </c>
      <c r="K43" s="224">
        <v>2300</v>
      </c>
      <c r="L43" s="225">
        <f t="shared" si="26"/>
        <v>0.1391304347826087</v>
      </c>
      <c r="M43" s="226">
        <v>2300</v>
      </c>
      <c r="N43" s="227">
        <f t="shared" si="27"/>
        <v>0.1391304347826087</v>
      </c>
      <c r="O43" s="228">
        <v>2300</v>
      </c>
      <c r="P43" s="229">
        <f>B43/O43</f>
        <v>0.1391304347826087</v>
      </c>
      <c r="Q43" s="230">
        <v>2300</v>
      </c>
      <c r="R43" s="229">
        <f t="shared" si="29"/>
        <v>0.1391304347826087</v>
      </c>
      <c r="S43" s="230">
        <v>2300</v>
      </c>
      <c r="T43" s="229">
        <f>B43/S43</f>
        <v>0.1391304347826087</v>
      </c>
      <c r="U43" s="230">
        <v>2300</v>
      </c>
      <c r="V43" s="231">
        <f>B43/U43</f>
        <v>0.1391304347826087</v>
      </c>
      <c r="W43" s="232">
        <v>2300</v>
      </c>
      <c r="X43" s="229">
        <f t="shared" si="32"/>
        <v>0.1391304347826087</v>
      </c>
      <c r="Y43" s="230">
        <v>2300</v>
      </c>
      <c r="Z43" s="229">
        <f t="shared" si="33"/>
        <v>0.1391304347826087</v>
      </c>
      <c r="AA43" s="230">
        <v>2300</v>
      </c>
      <c r="AB43" s="229">
        <f>B43/AA43</f>
        <v>0.1391304347826087</v>
      </c>
      <c r="AC43" s="230">
        <v>2300</v>
      </c>
      <c r="AD43" s="233">
        <f t="shared" si="35"/>
        <v>0.1391304347826087</v>
      </c>
      <c r="AE43" s="228">
        <v>2300</v>
      </c>
      <c r="AF43" s="229">
        <f>B43/AE43</f>
        <v>0.1391304347826087</v>
      </c>
      <c r="AG43" s="230">
        <v>2300</v>
      </c>
      <c r="AH43" s="229">
        <f t="shared" si="37"/>
        <v>0.1391304347826087</v>
      </c>
      <c r="AI43" s="230">
        <v>2300</v>
      </c>
      <c r="AJ43" s="229">
        <f t="shared" si="38"/>
        <v>0.1391304347826087</v>
      </c>
      <c r="AK43" s="230">
        <v>2300</v>
      </c>
      <c r="AL43" s="231">
        <f t="shared" si="39"/>
        <v>0.1391304347826087</v>
      </c>
      <c r="AM43" s="232">
        <v>3000</v>
      </c>
      <c r="AN43" s="229">
        <f t="shared" si="40"/>
        <v>0.10666666666666667</v>
      </c>
      <c r="AO43" s="230">
        <v>2000</v>
      </c>
      <c r="AP43" s="233">
        <f t="shared" si="41"/>
        <v>0.16</v>
      </c>
      <c r="AQ43" s="228">
        <v>1800</v>
      </c>
      <c r="AR43" s="229">
        <f t="shared" si="42"/>
        <v>0.17777777777777778</v>
      </c>
      <c r="AS43" s="230">
        <v>1800</v>
      </c>
      <c r="AT43" s="229">
        <f t="shared" si="43"/>
        <v>0.17777777777777778</v>
      </c>
    </row>
    <row r="44" spans="1:49">
      <c r="A44" s="240"/>
      <c r="AU44" s="241"/>
      <c r="AV44" s="241"/>
      <c r="AW44" s="241"/>
    </row>
    <row r="45" spans="1:49">
      <c r="AU45" s="241"/>
      <c r="AV45" s="241"/>
      <c r="AW45" s="241"/>
    </row>
  </sheetData>
  <sheetProtection sheet="1" objects="1" scenarios="1" selectLockedCells="1"/>
  <mergeCells count="51">
    <mergeCell ref="A2:AT2"/>
    <mergeCell ref="A3:AT4"/>
    <mergeCell ref="M6:M7"/>
    <mergeCell ref="B1:K1"/>
    <mergeCell ref="L1:W1"/>
    <mergeCell ref="C5:L5"/>
    <mergeCell ref="C6:C7"/>
    <mergeCell ref="D6:D7"/>
    <mergeCell ref="E6:E7"/>
    <mergeCell ref="F6:F7"/>
    <mergeCell ref="G6:G7"/>
    <mergeCell ref="H6:H7"/>
    <mergeCell ref="I6:I7"/>
    <mergeCell ref="J6:J7"/>
    <mergeCell ref="K6:K7"/>
    <mergeCell ref="L6:L7"/>
    <mergeCell ref="Y6:Y7"/>
    <mergeCell ref="N6:N7"/>
    <mergeCell ref="O6:O7"/>
    <mergeCell ref="P6:P7"/>
    <mergeCell ref="Q6:Q7"/>
    <mergeCell ref="R6:R7"/>
    <mergeCell ref="S6:S7"/>
    <mergeCell ref="T6:T7"/>
    <mergeCell ref="U6:U7"/>
    <mergeCell ref="V6:V7"/>
    <mergeCell ref="W6:W7"/>
    <mergeCell ref="X6:X7"/>
    <mergeCell ref="AK6:AK7"/>
    <mergeCell ref="Z6:Z7"/>
    <mergeCell ref="AA6:AA7"/>
    <mergeCell ref="AB6:AB7"/>
    <mergeCell ref="AC6:AC7"/>
    <mergeCell ref="AD6:AD7"/>
    <mergeCell ref="AE6:AE7"/>
    <mergeCell ref="AR6:AR7"/>
    <mergeCell ref="AS6:AS7"/>
    <mergeCell ref="AT6:AT7"/>
    <mergeCell ref="A13:B13"/>
    <mergeCell ref="A29:B29"/>
    <mergeCell ref="AL6:AL7"/>
    <mergeCell ref="AM6:AM7"/>
    <mergeCell ref="AN6:AN7"/>
    <mergeCell ref="AO6:AO7"/>
    <mergeCell ref="AP6:AP7"/>
    <mergeCell ref="AQ6:AQ7"/>
    <mergeCell ref="AF6:AF7"/>
    <mergeCell ref="AG6:AG7"/>
    <mergeCell ref="AH6:AH7"/>
    <mergeCell ref="AI6:AI7"/>
    <mergeCell ref="AJ6:AJ7"/>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3B576894AA5904E87850AB060B60E18" ma:contentTypeVersion="13" ma:contentTypeDescription="Create a new document." ma:contentTypeScope="" ma:versionID="9b6e3d6632c9b9138ae43d67e6c5305e">
  <xsd:schema xmlns:xsd="http://www.w3.org/2001/XMLSchema" xmlns:xs="http://www.w3.org/2001/XMLSchema" xmlns:p="http://schemas.microsoft.com/office/2006/metadata/properties" xmlns:ns3="8512f07b-01d5-4dd3-bc6b-327ce1100e79" xmlns:ns4="25a55dbb-320c-49f7-931c-be903326f327" targetNamespace="http://schemas.microsoft.com/office/2006/metadata/properties" ma:root="true" ma:fieldsID="1f1839f9ef7b84652433ba6185263a9e" ns3:_="" ns4:_="">
    <xsd:import namespace="8512f07b-01d5-4dd3-bc6b-327ce1100e79"/>
    <xsd:import namespace="25a55dbb-320c-49f7-931c-be903326f327"/>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12f07b-01d5-4dd3-bc6b-327ce1100e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a55dbb-320c-49f7-931c-be903326f32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7C118C-BD0B-4E98-A1D9-3AD6B9E26838}">
  <ds:schemaRefs>
    <ds:schemaRef ds:uri="http://schemas.openxmlformats.org/package/2006/metadata/core-properties"/>
    <ds:schemaRef ds:uri="http://www.w3.org/XML/1998/namespace"/>
    <ds:schemaRef ds:uri="http://purl.org/dc/terms/"/>
    <ds:schemaRef ds:uri="http://schemas.microsoft.com/office/2006/documentManagement/types"/>
    <ds:schemaRef ds:uri="http://schemas.microsoft.com/office/infopath/2007/PartnerControls"/>
    <ds:schemaRef ds:uri="25a55dbb-320c-49f7-931c-be903326f327"/>
    <ds:schemaRef ds:uri="8512f07b-01d5-4dd3-bc6b-327ce1100e79"/>
    <ds:schemaRef ds:uri="http://schemas.microsoft.com/office/2006/metadata/properties"/>
    <ds:schemaRef ds:uri="http://purl.org/dc/dcmitype/"/>
    <ds:schemaRef ds:uri="http://purl.org/dc/elements/1.1/"/>
  </ds:schemaRefs>
</ds:datastoreItem>
</file>

<file path=customXml/itemProps2.xml><?xml version="1.0" encoding="utf-8"?>
<ds:datastoreItem xmlns:ds="http://schemas.openxmlformats.org/officeDocument/2006/customXml" ds:itemID="{18C97005-6DA4-4E9C-A2F5-196C2DBD18EA}">
  <ds:schemaRefs>
    <ds:schemaRef ds:uri="http://schemas.microsoft.com/sharepoint/v3/contenttype/forms"/>
  </ds:schemaRefs>
</ds:datastoreItem>
</file>

<file path=customXml/itemProps3.xml><?xml version="1.0" encoding="utf-8"?>
<ds:datastoreItem xmlns:ds="http://schemas.openxmlformats.org/officeDocument/2006/customXml" ds:itemID="{8E7F6122-9653-4DEA-99EC-C05EB6F9E4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12f07b-01d5-4dd3-bc6b-327ce1100e79"/>
    <ds:schemaRef ds:uri="25a55dbb-320c-49f7-931c-be903326f3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User guide</vt:lpstr>
      <vt:lpstr>MCT Calculator</vt:lpstr>
      <vt:lpstr>LIPIstart DRI Calculator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Eoghan Brennan</dc:creator>
  <cp:lastModifiedBy>Ollie May Nicoll</cp:lastModifiedBy>
  <cp:lastPrinted>2020-11-16T22:09:19Z</cp:lastPrinted>
  <dcterms:created xsi:type="dcterms:W3CDTF">2018-07-12T08:54:55Z</dcterms:created>
  <dcterms:modified xsi:type="dcterms:W3CDTF">2020-12-15T20:44:28Z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0x010100B3B576894AA5904E87850AB060B60E18</vt:lpwstr>
  </property>
  <property fmtid="{D5CDD505-2E9C-101B-9397-08002B2CF9AE}" pid="3" name="MSIP_Label_1ada0a2f-b917-4d51-b0d0-d418a10c8b23_Enabled">
    <vt:lpwstr>True</vt:lpwstr>
  </property>
  <property fmtid="{D5CDD505-2E9C-101B-9397-08002B2CF9AE}" pid="4" name="MSIP_Label_1ada0a2f-b917-4d51-b0d0-d418a10c8b23_SiteId">
    <vt:lpwstr>12a3af23-a769-4654-847f-958f3d479f4a</vt:lpwstr>
  </property>
  <property fmtid="{D5CDD505-2E9C-101B-9397-08002B2CF9AE}" pid="5" name="MSIP_Label_1ada0a2f-b917-4d51-b0d0-d418a10c8b23_Owner">
    <vt:lpwstr>Tugce.Altug@us.nestle.com</vt:lpwstr>
  </property>
  <property fmtid="{D5CDD505-2E9C-101B-9397-08002B2CF9AE}" pid="6" name="MSIP_Label_1ada0a2f-b917-4d51-b0d0-d418a10c8b23_SetDate">
    <vt:lpwstr>2020-10-09T18:09:51.8127692Z</vt:lpwstr>
  </property>
  <property fmtid="{D5CDD505-2E9C-101B-9397-08002B2CF9AE}" pid="7" name="MSIP_Label_1ada0a2f-b917-4d51-b0d0-d418a10c8b23_Name">
    <vt:lpwstr>General Use</vt:lpwstr>
  </property>
  <property fmtid="{D5CDD505-2E9C-101B-9397-08002B2CF9AE}" pid="8" name="MSIP_Label_1ada0a2f-b917-4d51-b0d0-d418a10c8b23_Application">
    <vt:lpwstr>Microsoft Azure Information Protection</vt:lpwstr>
  </property>
  <property fmtid="{D5CDD505-2E9C-101B-9397-08002B2CF9AE}" pid="9" name="MSIP_Label_1ada0a2f-b917-4d51-b0d0-d418a10c8b23_ActionId">
    <vt:lpwstr>5b0d7c84-674e-40a1-ab17-61060922f144</vt:lpwstr>
  </property>
  <property fmtid="{D5CDD505-2E9C-101B-9397-08002B2CF9AE}" pid="10" name="MSIP_Label_1ada0a2f-b917-4d51-b0d0-d418a10c8b23_Extended_MSFT_Method">
    <vt:lpwstr>Automatic</vt:lpwstr>
  </property>
  <property fmtid="{D5CDD505-2E9C-101B-9397-08002B2CF9AE}" pid="11" name="Sensitivity">
    <vt:lpwstr>General Use</vt:lpwstr>
  </property>
  <property fmtid="{D5CDD505-2E9C-101B-9397-08002B2CF9AE}" pid="12" name="_NewReviewCycle">
    <vt:lpwstr/>
  </property>
  <property fmtid="{D5CDD505-2E9C-101B-9397-08002B2CF9AE}" pid="13" name="_AdHocReviewCycleID">
    <vt:i4>-1069152343</vt:i4>
  </property>
  <property fmtid="{D5CDD505-2E9C-101B-9397-08002B2CF9AE}" pid="14" name="_EmailSubject">
    <vt:lpwstr>2 materials</vt:lpwstr>
  </property>
  <property fmtid="{D5CDD505-2E9C-101B-9397-08002B2CF9AE}" pid="15" name="_AuthorEmail">
    <vt:lpwstr>Prachi.Bhuptani@us.nestle.com</vt:lpwstr>
  </property>
  <property fmtid="{D5CDD505-2E9C-101B-9397-08002B2CF9AE}" pid="16" name="_AuthorEmailDisplayName">
    <vt:lpwstr>Bhuptani,Prachi,BRIDGEWATER,NHSc Bridgewater Medical Nutrition US</vt:lpwstr>
  </property>
</Properties>
</file>