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seympeterson/Desktop/12220 Renastart Calculators/Working drafts/"/>
    </mc:Choice>
  </mc:AlternateContent>
  <xr:revisionPtr revIDLastSave="0" documentId="8_{BD3E785B-9769-5B42-82D2-94623A4497FC}" xr6:coauthVersionLast="45" xr6:coauthVersionMax="45" xr10:uidLastSave="{00000000-0000-0000-0000-000000000000}"/>
  <workbookProtection lockStructure="1"/>
  <bookViews>
    <workbookView xWindow="840" yWindow="460" windowWidth="30760" windowHeight="19520" activeTab="1" xr2:uid="{00000000-000D-0000-FFFF-FFFF00000000}"/>
  </bookViews>
  <sheets>
    <sheet name="Calculators" sheetId="1" r:id="rId1"/>
    <sheet name="Preparation Guidelines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P6" i="1"/>
  <c r="C4" i="1"/>
  <c r="B5" i="1"/>
  <c r="B6" i="1"/>
  <c r="P4" i="1"/>
  <c r="I4" i="1"/>
  <c r="H5" i="1"/>
  <c r="H8" i="1"/>
  <c r="I8" i="1"/>
  <c r="H6" i="1"/>
  <c r="I6" i="1"/>
  <c r="I7" i="1"/>
  <c r="B7" i="1"/>
  <c r="H7" i="1"/>
  <c r="B8" i="1"/>
  <c r="O5" i="1"/>
  <c r="I3" i="1"/>
  <c r="O6" i="1"/>
  <c r="P3" i="1"/>
  <c r="C3" i="1"/>
  <c r="P8" i="1"/>
  <c r="O8" i="1"/>
  <c r="O7" i="1"/>
  <c r="P7" i="1"/>
  <c r="C6" i="1"/>
</calcChain>
</file>

<file path=xl/sharedStrings.xml><?xml version="1.0" encoding="utf-8"?>
<sst xmlns="http://schemas.openxmlformats.org/spreadsheetml/2006/main" count="62" uniqueCount="44">
  <si>
    <t>Final Volume, fl oz</t>
  </si>
  <si>
    <t>Calorie/fl oz needed</t>
  </si>
  <si>
    <t>Total calories</t>
  </si>
  <si>
    <t>Displacement, fl oz</t>
  </si>
  <si>
    <t>Water, fl oz</t>
  </si>
  <si>
    <t>Approx. final volume, fl oz</t>
  </si>
  <si>
    <t>Amount of water, mL</t>
  </si>
  <si>
    <t>Calories per fl oz</t>
  </si>
  <si>
    <t>fl oz</t>
  </si>
  <si>
    <t>kcal/mL</t>
  </si>
  <si>
    <t>mL</t>
  </si>
  <si>
    <t>Renastart powder, g</t>
  </si>
  <si>
    <t>g Renastart powder</t>
  </si>
  <si>
    <t>Number of Renastart scoops</t>
  </si>
  <si>
    <t>Concentration</t>
  </si>
  <si>
    <t>Final Volume (ml)</t>
  </si>
  <si>
    <t>Osmolality m0sm/kg</t>
  </si>
  <si>
    <t>Potential Renal Solute Load m0sm/L</t>
  </si>
  <si>
    <t>1.0kcal/ml (30kcal/fl oz)</t>
  </si>
  <si>
    <t>1.5kcal/ml (45kcal/fl oz)</t>
  </si>
  <si>
    <t>2.0kcal/ml (60kcal/fl oz)</t>
  </si>
  <si>
    <t>Single unit</t>
  </si>
  <si>
    <t>kcal/g of product</t>
  </si>
  <si>
    <t>g of protein/ g of product</t>
  </si>
  <si>
    <t>Displacement factors (ml/g)</t>
  </si>
  <si>
    <t>Scoop weight</t>
  </si>
  <si>
    <t>400 gram can</t>
  </si>
  <si>
    <t>1 level unpacked scoop weighs approximately 7g of product</t>
  </si>
  <si>
    <t>1 teaspoon</t>
  </si>
  <si>
    <t>1 tablespoon</t>
  </si>
  <si>
    <t>1/4 cup</t>
  </si>
  <si>
    <t>1/3 cup</t>
  </si>
  <si>
    <t>1/2 cup</t>
  </si>
  <si>
    <t>Product yield 1 kcal/ml (30kcal/fl oz)</t>
  </si>
  <si>
    <t>Based on a desired dilution and number of scoops</t>
  </si>
  <si>
    <t>Based on a desired dilution and final volume</t>
  </si>
  <si>
    <t>Determine a dilution based on amount of scoops and water</t>
  </si>
  <si>
    <t>scoops</t>
  </si>
  <si>
    <t>1 can (400 g powder) yields / approximately 2 L</t>
  </si>
  <si>
    <t>Powder grams*</t>
  </si>
  <si>
    <t>Number of level, unpacked scoops**</t>
  </si>
  <si>
    <t>Water (ml)***</t>
  </si>
  <si>
    <t>Level, unpacked spoon weights (gram)†</t>
  </si>
  <si>
    <t>Level, unpacked cup weights (gram)†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</si>
</sst>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E1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E1D8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2" fontId="0" fillId="3" borderId="0" xfId="0" applyNumberFormat="1" applyFill="1" applyBorder="1" applyProtection="1"/>
    <xf numFmtId="2" fontId="0" fillId="3" borderId="0" xfId="0" applyNumberFormat="1" applyFill="1" applyProtection="1"/>
    <xf numFmtId="2" fontId="0" fillId="0" borderId="0" xfId="0" applyNumberFormat="1" applyAlignment="1" applyProtection="1">
      <alignment horizontal="left" vertical="center"/>
    </xf>
    <xf numFmtId="2" fontId="3" fillId="3" borderId="2" xfId="0" applyNumberFormat="1" applyFont="1" applyFill="1" applyBorder="1" applyProtection="1"/>
    <xf numFmtId="2" fontId="4" fillId="3" borderId="0" xfId="0" applyNumberFormat="1" applyFont="1" applyFill="1" applyBorder="1" applyProtection="1"/>
    <xf numFmtId="2" fontId="4" fillId="3" borderId="0" xfId="0" applyNumberFormat="1" applyFont="1" applyFill="1" applyProtection="1"/>
    <xf numFmtId="2" fontId="4" fillId="3" borderId="4" xfId="0" applyNumberFormat="1" applyFont="1" applyFill="1" applyBorder="1" applyProtection="1"/>
    <xf numFmtId="2" fontId="3" fillId="3" borderId="0" xfId="0" applyNumberFormat="1" applyFont="1" applyFill="1" applyProtection="1"/>
    <xf numFmtId="164" fontId="4" fillId="3" borderId="4" xfId="0" applyNumberFormat="1" applyFont="1" applyFill="1" applyBorder="1" applyProtection="1"/>
    <xf numFmtId="2" fontId="0" fillId="0" borderId="0" xfId="0" applyNumberFormat="1" applyProtection="1"/>
    <xf numFmtId="1" fontId="4" fillId="3" borderId="0" xfId="0" applyNumberFormat="1" applyFont="1" applyFill="1" applyBorder="1" applyProtection="1"/>
    <xf numFmtId="1" fontId="4" fillId="3" borderId="4" xfId="0" applyNumberFormat="1" applyFont="1" applyFill="1" applyBorder="1" applyProtection="1"/>
    <xf numFmtId="1" fontId="4" fillId="3" borderId="1" xfId="0" applyNumberFormat="1" applyFont="1" applyFill="1" applyBorder="1" applyProtection="1"/>
    <xf numFmtId="1" fontId="4" fillId="3" borderId="0" xfId="0" applyNumberFormat="1" applyFont="1" applyFill="1" applyProtection="1"/>
    <xf numFmtId="164" fontId="4" fillId="3" borderId="0" xfId="0" applyNumberFormat="1" applyFont="1" applyFill="1" applyProtection="1"/>
    <xf numFmtId="2" fontId="0" fillId="0" borderId="0" xfId="0" applyNumberFormat="1" applyAlignment="1" applyProtection="1"/>
    <xf numFmtId="2" fontId="0" fillId="0" borderId="0" xfId="0" applyNumberFormat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9" xfId="0" applyFont="1" applyBorder="1" applyAlignment="1" applyProtection="1">
      <alignment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Protection="1"/>
    <xf numFmtId="0" fontId="4" fillId="0" borderId="1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 wrapText="1"/>
    </xf>
    <xf numFmtId="1" fontId="8" fillId="3" borderId="3" xfId="0" applyNumberFormat="1" applyFont="1" applyFill="1" applyBorder="1" applyProtection="1">
      <protection locked="0"/>
    </xf>
    <xf numFmtId="1" fontId="8" fillId="3" borderId="5" xfId="0" applyNumberFormat="1" applyFont="1" applyFill="1" applyBorder="1" applyProtection="1">
      <protection locked="0"/>
    </xf>
    <xf numFmtId="1" fontId="8" fillId="3" borderId="6" xfId="0" applyNumberFormat="1" applyFont="1" applyFill="1" applyBorder="1" applyProtection="1">
      <protection locked="0"/>
    </xf>
    <xf numFmtId="1" fontId="8" fillId="3" borderId="7" xfId="0" applyNumberFormat="1" applyFont="1" applyFill="1" applyBorder="1" applyProtection="1">
      <protection locked="0"/>
    </xf>
    <xf numFmtId="164" fontId="8" fillId="3" borderId="2" xfId="0" applyNumberFormat="1" applyFont="1" applyFill="1" applyBorder="1" applyProtection="1">
      <protection locked="0"/>
    </xf>
    <xf numFmtId="2" fontId="6" fillId="4" borderId="0" xfId="0" applyNumberFormat="1" applyFont="1" applyFill="1" applyAlignment="1" applyProtection="1">
      <alignment horizontal="left" vertical="center"/>
    </xf>
    <xf numFmtId="2" fontId="5" fillId="4" borderId="0" xfId="0" applyNumberFormat="1" applyFont="1" applyFill="1" applyAlignment="1" applyProtection="1">
      <alignment horizontal="left" vertical="center"/>
    </xf>
    <xf numFmtId="2" fontId="2" fillId="0" borderId="0" xfId="0" applyNumberFormat="1" applyFont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wrapText="1"/>
    </xf>
    <xf numFmtId="0" fontId="7" fillId="4" borderId="17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colors>
    <mruColors>
      <color rgb="FFE92A75"/>
      <color rgb="FF1D8B6C"/>
      <color rgb="FFC0E1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Preparation Guidelines'!A1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96456</xdr:rowOff>
    </xdr:from>
    <xdr:to>
      <xdr:col>20</xdr:col>
      <xdr:colOff>0</xdr:colOff>
      <xdr:row>25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39A5D4FD-EDF7-3B4C-93D5-EC42EB62B8C0}"/>
            </a:ext>
          </a:extLst>
        </xdr:cNvPr>
        <xdr:cNvSpPr/>
      </xdr:nvSpPr>
      <xdr:spPr>
        <a:xfrm>
          <a:off x="0" y="7909367"/>
          <a:ext cx="18857089" cy="136645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0</xdr:colOff>
      <xdr:row>0</xdr:row>
      <xdr:rowOff>2748988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2E26AAF-6E83-6C4F-864B-5364B0983346}"/>
            </a:ext>
          </a:extLst>
        </xdr:cNvPr>
        <xdr:cNvSpPr/>
      </xdr:nvSpPr>
      <xdr:spPr>
        <a:xfrm>
          <a:off x="0" y="0"/>
          <a:ext cx="18857089" cy="27489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435428</xdr:colOff>
      <xdr:row>0</xdr:row>
      <xdr:rowOff>0</xdr:rowOff>
    </xdr:from>
    <xdr:to>
      <xdr:col>20</xdr:col>
      <xdr:colOff>0</xdr:colOff>
      <xdr:row>1</xdr:row>
      <xdr:rowOff>108857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8B5F9FD-3222-B544-BE95-E0F0822150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8072" t="27544" r="18335" b="35401"/>
        <a:stretch/>
      </xdr:blipFill>
      <xdr:spPr>
        <a:xfrm>
          <a:off x="12518571" y="0"/>
          <a:ext cx="6350000" cy="2884714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26</xdr:row>
      <xdr:rowOff>161925</xdr:rowOff>
    </xdr:from>
    <xdr:ext cx="194385" cy="2648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27900" y="53213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0</xdr:colOff>
      <xdr:row>8</xdr:row>
      <xdr:rowOff>28776</xdr:rowOff>
    </xdr:from>
    <xdr:to>
      <xdr:col>20</xdr:col>
      <xdr:colOff>0</xdr:colOff>
      <xdr:row>23</xdr:row>
      <xdr:rowOff>112532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4931941"/>
          <a:ext cx="18857089" cy="2993502"/>
        </a:xfrm>
        <a:prstGeom prst="rect">
          <a:avLst/>
        </a:prstGeom>
        <a:solidFill>
          <a:schemeClr val="accent1">
            <a:alpha val="26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Ins="457200" rtlCol="0" anchor="ctr"/>
        <a:lstStyle/>
        <a:p>
          <a:r>
            <a:rPr lang="en-US" sz="1600">
              <a:solidFill>
                <a:schemeClr val="tx1"/>
              </a:solidFill>
            </a:rPr>
            <a:t>Please</a:t>
          </a:r>
          <a:r>
            <a:rPr lang="en-US" sz="1600" baseline="0">
              <a:solidFill>
                <a:schemeClr val="tx1"/>
              </a:solidFill>
            </a:rPr>
            <a:t> see the "Preparation Guidelines" tab for household measurements.</a:t>
          </a:r>
          <a:endParaRPr lang="en-US" sz="1600">
            <a:solidFill>
              <a:schemeClr val="tx1"/>
            </a:solidFill>
          </a:endParaRPr>
        </a:p>
        <a:p>
          <a:endParaRPr lang="en-US" sz="1600">
            <a:solidFill>
              <a:schemeClr val="tx1"/>
            </a:solidFill>
          </a:endParaRPr>
        </a:p>
        <a:p>
          <a:r>
            <a:rPr lang="en-US" sz="1600">
              <a:solidFill>
                <a:schemeClr val="tx1"/>
              </a:solidFill>
            </a:rPr>
            <a:t>Household measurements are based on standard US, dry household measures. All measures are level and unpacked. These values are approximations only and have been provided for convenience: results can vary significantly based on the individual, device, and method. Vitaflo recommends using a gram scale for greatest accuracy. The scoop Vitaflo provides has been validated with Vitaflo products, so is preferable to household measurements. </a:t>
          </a:r>
        </a:p>
        <a:p>
          <a:endParaRPr lang="en-US" sz="1600">
            <a:solidFill>
              <a:schemeClr val="tx1"/>
            </a:solidFill>
          </a:endParaRPr>
        </a:p>
        <a:p>
          <a:r>
            <a:rPr lang="en-US" sz="1600">
              <a:solidFill>
                <a:schemeClr val="tx1"/>
              </a:solidFill>
            </a:rPr>
            <a:t>Fluid ounces are rounded to the nearest 0.1 fl oz. Milliliter volumes rounded to the nearest ten. Scoops are rounded to the nearest scoop. 1 level, unpacked scoop weighs approximately 7g of powder.</a:t>
          </a:r>
        </a:p>
        <a:p>
          <a:endParaRPr lang="en-US" sz="1600">
            <a:solidFill>
              <a:schemeClr val="tx1"/>
            </a:solidFill>
          </a:endParaRPr>
        </a:p>
        <a:p>
          <a:r>
            <a:rPr lang="en-US" sz="1600">
              <a:solidFill>
                <a:schemeClr val="tx1"/>
              </a:solidFill>
            </a:rPr>
            <a:t>Calculations are based on 4.94 kcal/g, and an approximate displacement of 0.74 mL/g. </a:t>
          </a:r>
          <a:r>
            <a:rPr lang="en-US" sz="1400">
              <a:solidFill>
                <a:schemeClr val="tx1"/>
              </a:solidFill>
            </a:rPr>
            <a:t>	</a:t>
          </a:r>
          <a:r>
            <a:rPr lang="en-US" sz="1100">
              <a:solidFill>
                <a:schemeClr val="tx1"/>
              </a:solidFill>
            </a:rPr>
            <a:t>		</a:t>
          </a:r>
        </a:p>
      </xdr:txBody>
    </xdr:sp>
    <xdr:clientData/>
  </xdr:twoCellAnchor>
  <xdr:twoCellAnchor>
    <xdr:from>
      <xdr:col>6</xdr:col>
      <xdr:colOff>625476</xdr:colOff>
      <xdr:row>24</xdr:row>
      <xdr:rowOff>190500</xdr:rowOff>
    </xdr:from>
    <xdr:to>
      <xdr:col>11</xdr:col>
      <xdr:colOff>1893</xdr:colOff>
      <xdr:row>24</xdr:row>
      <xdr:rowOff>1063602</xdr:rowOff>
    </xdr:to>
    <xdr:sp macro="" textlink="">
      <xdr:nvSpPr>
        <xdr:cNvPr id="11" name="Rounded 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473701" y="6819900"/>
          <a:ext cx="4069079" cy="863600"/>
        </a:xfrm>
        <a:prstGeom prst="roundRect">
          <a:avLst/>
        </a:prstGeom>
        <a:gradFill flip="none" rotWithShape="1">
          <a:gsLst>
            <a:gs pos="0">
              <a:srgbClr val="0F6E56"/>
            </a:gs>
            <a:gs pos="100000">
              <a:srgbClr val="149672"/>
            </a:gs>
          </a:gsLst>
          <a:path path="circle">
            <a:fillToRect l="50000" t="50000" r="50000" b="50000"/>
          </a:path>
          <a:tileRect/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VIEW PREPARATION</a:t>
          </a:r>
          <a:r>
            <a:rPr lang="en-US" sz="1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GUIDELINES</a:t>
          </a:r>
          <a:endParaRPr lang="en-US" sz="1800"/>
        </a:p>
      </xdr:txBody>
    </xdr:sp>
    <xdr:clientData/>
  </xdr:twoCellAnchor>
  <xdr:oneCellAnchor>
    <xdr:from>
      <xdr:col>6</xdr:col>
      <xdr:colOff>513271</xdr:colOff>
      <xdr:row>0</xdr:row>
      <xdr:rowOff>1784430</xdr:rowOff>
    </xdr:from>
    <xdr:ext cx="6064865" cy="71846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355271" y="1784430"/>
          <a:ext cx="6064865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4000" b="1">
              <a:solidFill>
                <a:schemeClr val="accent1"/>
              </a:solidFill>
            </a:rPr>
            <a:t>Renastart Recipe Calculator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6</xdr:col>
      <xdr:colOff>2271939</xdr:colOff>
      <xdr:row>1</xdr:row>
      <xdr:rowOff>311604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0FB3016-A1E1-5244-9368-141F04BB97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61" t="12446" r="62122" b="44590"/>
        <a:stretch/>
      </xdr:blipFill>
      <xdr:spPr>
        <a:xfrm>
          <a:off x="0" y="0"/>
          <a:ext cx="8309428" cy="3084286"/>
        </a:xfrm>
        <a:prstGeom prst="rect">
          <a:avLst/>
        </a:prstGeom>
      </xdr:spPr>
    </xdr:pic>
    <xdr:clientData/>
  </xdr:twoCellAnchor>
  <xdr:twoCellAnchor editAs="oneCell">
    <xdr:from>
      <xdr:col>0</xdr:col>
      <xdr:colOff>359967</xdr:colOff>
      <xdr:row>0</xdr:row>
      <xdr:rowOff>417615</xdr:rowOff>
    </xdr:from>
    <xdr:to>
      <xdr:col>2</xdr:col>
      <xdr:colOff>355601</xdr:colOff>
      <xdr:row>0</xdr:row>
      <xdr:rowOff>1835604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83EDA3-9DDA-0640-9BDD-89DD0455D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967" y="417615"/>
          <a:ext cx="2595959" cy="14179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62505</xdr:rowOff>
    </xdr:from>
    <xdr:to>
      <xdr:col>10</xdr:col>
      <xdr:colOff>0</xdr:colOff>
      <xdr:row>1</xdr:row>
      <xdr:rowOff>2599533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2700" y="2804911"/>
          <a:ext cx="13989050" cy="2537028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2000" b="1" u="none">
              <a:solidFill>
                <a:schemeClr val="bg1"/>
              </a:solidFill>
            </a:rPr>
            <a:t>Dosage</a:t>
          </a:r>
          <a:r>
            <a:rPr lang="en-US" sz="2000" b="1" u="none" baseline="0">
              <a:solidFill>
                <a:schemeClr val="bg1"/>
              </a:solidFill>
            </a:rPr>
            <a:t> and Administration</a:t>
          </a:r>
        </a:p>
        <a:p>
          <a:endParaRPr lang="en-US" sz="1400" b="1">
            <a:solidFill>
              <a:schemeClr val="bg1"/>
            </a:solidFill>
          </a:endParaRPr>
        </a:p>
        <a:p>
          <a:r>
            <a:rPr lang="en-US" sz="1400" b="1">
              <a:solidFill>
                <a:schemeClr val="bg1"/>
              </a:solidFill>
            </a:rPr>
            <a:t>To be determined by the clinician or dietitian and is dependent on age, body weight, and medical condition of the patient.</a:t>
          </a:r>
        </a:p>
        <a:p>
          <a:endParaRPr lang="en-US" sz="1400">
            <a:solidFill>
              <a:schemeClr val="bg1"/>
            </a:solidFill>
          </a:endParaRPr>
        </a:p>
        <a:p>
          <a:r>
            <a:rPr lang="en-US" sz="1400" b="1">
              <a:solidFill>
                <a:schemeClr val="bg1"/>
              </a:solidFill>
            </a:rPr>
            <a:t>Renastart is typically mixed with water. Preparation instructions are given by</a:t>
          </a:r>
          <a:r>
            <a:rPr lang="en-US" sz="1400" b="1" baseline="0">
              <a:solidFill>
                <a:schemeClr val="bg1"/>
              </a:solidFill>
            </a:rPr>
            <a:t> </a:t>
          </a:r>
          <a:r>
            <a:rPr lang="en-US" sz="1400" b="1">
              <a:solidFill>
                <a:schemeClr val="bg1"/>
              </a:solidFill>
            </a:rPr>
            <a:t>the dietitian or clinician.</a:t>
          </a:r>
        </a:p>
        <a:p>
          <a:r>
            <a:rPr lang="en-US" sz="1400" b="1">
              <a:solidFill>
                <a:schemeClr val="bg1"/>
              </a:solidFill>
            </a:rPr>
            <a:t>The standard dilution of approximately</a:t>
          </a:r>
          <a:r>
            <a:rPr lang="en-US" sz="1400" b="1" baseline="0">
              <a:solidFill>
                <a:schemeClr val="bg1"/>
              </a:solidFill>
            </a:rPr>
            <a:t> </a:t>
          </a:r>
          <a:r>
            <a:rPr lang="en-US" sz="1400" b="1">
              <a:solidFill>
                <a:schemeClr val="bg1"/>
              </a:solidFill>
            </a:rPr>
            <a:t>30 kcal/fl oz or 1 kcal/ml is made by</a:t>
          </a:r>
          <a:r>
            <a:rPr lang="en-US" sz="1400" b="1" baseline="0">
              <a:solidFill>
                <a:schemeClr val="bg1"/>
              </a:solidFill>
            </a:rPr>
            <a:t> </a:t>
          </a:r>
          <a:r>
            <a:rPr lang="en-US" sz="1400" b="1">
              <a:solidFill>
                <a:schemeClr val="bg1"/>
              </a:solidFill>
            </a:rPr>
            <a:t>adding 1 level scoop of Renastart (7 g)</a:t>
          </a:r>
          <a:r>
            <a:rPr lang="en-US" sz="1400" b="1" baseline="0">
              <a:solidFill>
                <a:schemeClr val="bg1"/>
              </a:solidFill>
            </a:rPr>
            <a:t> </a:t>
          </a:r>
          <a:r>
            <a:rPr lang="en-US" sz="1400" b="1">
              <a:solidFill>
                <a:schemeClr val="bg1"/>
              </a:solidFill>
            </a:rPr>
            <a:t>to 30 ml of water (1 fl oz). </a:t>
          </a:r>
        </a:p>
        <a:p>
          <a:r>
            <a:rPr lang="en-US" sz="1400" b="1">
              <a:solidFill>
                <a:schemeClr val="bg1"/>
              </a:solidFill>
            </a:rPr>
            <a:t>Use the scoop</a:t>
          </a:r>
          <a:r>
            <a:rPr lang="en-US" sz="1400" b="1" baseline="0">
              <a:solidFill>
                <a:schemeClr val="bg1"/>
              </a:solidFill>
            </a:rPr>
            <a:t> </a:t>
          </a:r>
          <a:r>
            <a:rPr lang="en-US" sz="1400" b="1">
              <a:solidFill>
                <a:schemeClr val="bg1"/>
              </a:solidFill>
            </a:rPr>
            <a:t>provided in the can or a gram scale for</a:t>
          </a:r>
          <a:r>
            <a:rPr lang="en-US" sz="1400" b="1" baseline="0">
              <a:solidFill>
                <a:schemeClr val="bg1"/>
              </a:solidFill>
            </a:rPr>
            <a:t> </a:t>
          </a:r>
          <a:r>
            <a:rPr lang="en-US" sz="1400" b="1">
              <a:solidFill>
                <a:schemeClr val="bg1"/>
              </a:solidFill>
            </a:rPr>
            <a:t>greatest accuracy.</a:t>
          </a:r>
        </a:p>
        <a:p>
          <a:pPr algn="l"/>
          <a:endParaRPr lang="en-US" sz="1400" b="1">
            <a:solidFill>
              <a:schemeClr val="bg1"/>
            </a:solidFill>
          </a:endParaRPr>
        </a:p>
        <a:p>
          <a:pPr algn="l"/>
          <a:r>
            <a:rPr lang="en-US" sz="1400" b="1">
              <a:solidFill>
                <a:schemeClr val="bg1"/>
              </a:solidFill>
            </a:rPr>
            <a:t>Any</a:t>
          </a:r>
          <a:r>
            <a:rPr lang="en-US" sz="1400" b="1" baseline="0">
              <a:solidFill>
                <a:schemeClr val="bg1"/>
              </a:solidFill>
            </a:rPr>
            <a:t> prepared feed should be refrigerated and used within 24 hours. Re-shake before use</a:t>
          </a:r>
          <a:r>
            <a:rPr lang="en-US" sz="1400" b="1">
              <a:solidFill>
                <a:schemeClr val="bg1"/>
              </a:solidFill>
            </a:rPr>
            <a:t>.</a:t>
          </a:r>
        </a:p>
      </xdr:txBody>
    </xdr:sp>
    <xdr:clientData/>
  </xdr:twoCellAnchor>
  <xdr:twoCellAnchor>
    <xdr:from>
      <xdr:col>0</xdr:col>
      <xdr:colOff>0</xdr:colOff>
      <xdr:row>1</xdr:row>
      <xdr:rowOff>2714706</xdr:rowOff>
    </xdr:from>
    <xdr:to>
      <xdr:col>6</xdr:col>
      <xdr:colOff>1801479</xdr:colOff>
      <xdr:row>1</xdr:row>
      <xdr:rowOff>3353592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0" y="5457112"/>
          <a:ext cx="9516729" cy="638886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000" b="1" u="none">
              <a:solidFill>
                <a:srgbClr val="1D8B6C"/>
              </a:solidFill>
            </a:rPr>
            <a:t>Quick Reference Guide</a:t>
          </a:r>
        </a:p>
        <a:p>
          <a:pPr algn="ctr"/>
          <a:endParaRPr lang="en-US" sz="4000">
            <a:solidFill>
              <a:srgbClr val="1D8B6C"/>
            </a:solidFill>
          </a:endParaRPr>
        </a:p>
        <a:p>
          <a:pPr algn="ctr"/>
          <a:endParaRPr lang="en-US" sz="4000">
            <a:solidFill>
              <a:srgbClr val="1D8B6C"/>
            </a:solidFill>
          </a:endParaRPr>
        </a:p>
      </xdr:txBody>
    </xdr:sp>
    <xdr:clientData/>
  </xdr:twoCellAnchor>
  <xdr:oneCellAnchor>
    <xdr:from>
      <xdr:col>0</xdr:col>
      <xdr:colOff>449179</xdr:colOff>
      <xdr:row>5</xdr:row>
      <xdr:rowOff>495301</xdr:rowOff>
    </xdr:from>
    <xdr:ext cx="8161421" cy="76868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49179" y="8991601"/>
          <a:ext cx="8161421" cy="768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91440" rtlCol="0" anchor="ctr">
          <a:noAutofit/>
        </a:bodyPr>
        <a:lstStyle/>
        <a:p>
          <a:pPr lvl="0"/>
          <a:r>
            <a:rPr lang="en-US" sz="1200"/>
            <a:t>Rounded to the nearest 10.</a:t>
          </a:r>
        </a:p>
        <a:p>
          <a:pPr lvl="0"/>
          <a:r>
            <a:rPr lang="en-US" sz="1200"/>
            <a:t>Rounded</a:t>
          </a:r>
          <a:r>
            <a:rPr lang="en-US" sz="1200" baseline="0"/>
            <a:t> to the nearest scoop: 1 level, unpacked scoop weighs approximately 7 g powder.</a:t>
          </a:r>
          <a:endParaRPr lang="en-US" sz="1200"/>
        </a:p>
        <a:p>
          <a:pPr lvl="0"/>
          <a:r>
            <a:rPr lang="en-US" sz="1200"/>
            <a:t>Displacement factor of 0.74</a:t>
          </a:r>
          <a:r>
            <a:rPr lang="en-US" sz="1200" baseline="0"/>
            <a:t> ml per gram of powder and rounded to the nearest 10.</a:t>
          </a:r>
          <a:r>
            <a:rPr lang="en-US" sz="1200"/>
            <a:t> </a:t>
          </a:r>
        </a:p>
      </xdr:txBody>
    </xdr:sp>
    <xdr:clientData/>
  </xdr:oneCellAnchor>
  <xdr:twoCellAnchor>
    <xdr:from>
      <xdr:col>4</xdr:col>
      <xdr:colOff>0</xdr:colOff>
      <xdr:row>16</xdr:row>
      <xdr:rowOff>12700</xdr:rowOff>
    </xdr:from>
    <xdr:to>
      <xdr:col>7</xdr:col>
      <xdr:colOff>0</xdr:colOff>
      <xdr:row>17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303520" y="13942060"/>
          <a:ext cx="5201920" cy="789940"/>
        </a:xfrm>
        <a:prstGeom prst="rect">
          <a:avLst/>
        </a:prstGeom>
        <a:ln>
          <a:noFill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4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†Note: All household measurements are for a level unpacked measure taken directly from the can and are approximations provided for convenience: results can vary significantly based on the individual, device, and method. </a:t>
          </a:r>
          <a:r>
            <a:rPr lang="en-US" sz="94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Vitaflo recommends using a gram scale for greatest accuracy</a:t>
          </a:r>
          <a:r>
            <a:rPr lang="en-US" sz="94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. The scoop Vitaflo provides has been validated with Vitaflo products, so is preferable to household measurements.</a:t>
          </a:r>
          <a:endParaRPr lang="en-US" sz="940" b="1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1</xdr:row>
      <xdr:rowOff>124509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A09B47C6-1864-5A42-8E90-45F36E3718CF}"/>
            </a:ext>
          </a:extLst>
        </xdr:cNvPr>
        <xdr:cNvSpPr/>
      </xdr:nvSpPr>
      <xdr:spPr>
        <a:xfrm>
          <a:off x="0" y="0"/>
          <a:ext cx="18782632" cy="286503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116640</xdr:colOff>
      <xdr:row>0</xdr:row>
      <xdr:rowOff>1899975</xdr:rowOff>
    </xdr:from>
    <xdr:ext cx="5084854" cy="71846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F0441EE9-A765-DF4E-B9DB-02189960742A}"/>
            </a:ext>
          </a:extLst>
        </xdr:cNvPr>
        <xdr:cNvSpPr txBox="1"/>
      </xdr:nvSpPr>
      <xdr:spPr>
        <a:xfrm>
          <a:off x="5330324" y="1899975"/>
          <a:ext cx="5084854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4000" b="1">
              <a:solidFill>
                <a:schemeClr val="accent1"/>
              </a:solidFill>
            </a:rPr>
            <a:t>Preparation Guidelines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5</xdr:col>
      <xdr:colOff>1073236</xdr:colOff>
      <xdr:row>1</xdr:row>
      <xdr:rowOff>267369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2FF7CFFF-1132-544C-9A4D-526B14BF34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61" t="12446" r="62122" b="44590"/>
        <a:stretch/>
      </xdr:blipFill>
      <xdr:spPr>
        <a:xfrm>
          <a:off x="0" y="0"/>
          <a:ext cx="8084849" cy="3007895"/>
        </a:xfrm>
        <a:prstGeom prst="rect">
          <a:avLst/>
        </a:prstGeom>
      </xdr:spPr>
    </xdr:pic>
    <xdr:clientData/>
  </xdr:twoCellAnchor>
  <xdr:twoCellAnchor editAs="oneCell">
    <xdr:from>
      <xdr:col>0</xdr:col>
      <xdr:colOff>401052</xdr:colOff>
      <xdr:row>0</xdr:row>
      <xdr:rowOff>354095</xdr:rowOff>
    </xdr:from>
    <xdr:to>
      <xdr:col>2</xdr:col>
      <xdr:colOff>411953</xdr:colOff>
      <xdr:row>0</xdr:row>
      <xdr:rowOff>1772084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8997C2DE-F3A3-224F-B454-DCA6802B2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052" y="354095"/>
          <a:ext cx="2527724" cy="1417989"/>
        </a:xfrm>
        <a:prstGeom prst="rect">
          <a:avLst/>
        </a:prstGeom>
      </xdr:spPr>
    </xdr:pic>
    <xdr:clientData/>
  </xdr:twoCellAnchor>
  <xdr:twoCellAnchor editAs="oneCell">
    <xdr:from>
      <xdr:col>7</xdr:col>
      <xdr:colOff>751974</xdr:colOff>
      <xdr:row>1</xdr:row>
      <xdr:rowOff>3425844</xdr:rowOff>
    </xdr:from>
    <xdr:to>
      <xdr:col>9</xdr:col>
      <xdr:colOff>2456447</xdr:colOff>
      <xdr:row>16</xdr:row>
      <xdr:rowOff>703387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A370AA7-3EB1-4143-BD81-96EC59C3C7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985" t="4369" r="12166" b="4465"/>
        <a:stretch/>
      </xdr:blipFill>
      <xdr:spPr>
        <a:xfrm>
          <a:off x="11162632" y="6166370"/>
          <a:ext cx="3375526" cy="8420289"/>
        </a:xfrm>
        <a:prstGeom prst="rect">
          <a:avLst/>
        </a:prstGeom>
      </xdr:spPr>
    </xdr:pic>
    <xdr:clientData/>
  </xdr:twoCellAnchor>
  <xdr:twoCellAnchor editAs="oneCell">
    <xdr:from>
      <xdr:col>6</xdr:col>
      <xdr:colOff>1726823</xdr:colOff>
      <xdr:row>0</xdr:row>
      <xdr:rowOff>50800</xdr:rowOff>
    </xdr:from>
    <xdr:to>
      <xdr:col>10</xdr:col>
      <xdr:colOff>0</xdr:colOff>
      <xdr:row>1</xdr:row>
      <xdr:rowOff>100932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5F70E14-0368-FB41-8B81-91F790B642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8072" t="27544" r="18335" b="35401"/>
        <a:stretch/>
      </xdr:blipFill>
      <xdr:spPr>
        <a:xfrm>
          <a:off x="10248523" y="50800"/>
          <a:ext cx="5125993" cy="2793332"/>
        </a:xfrm>
        <a:prstGeom prst="rect">
          <a:avLst/>
        </a:prstGeom>
      </xdr:spPr>
    </xdr:pic>
    <xdr:clientData/>
  </xdr:twoCellAnchor>
  <xdr:oneCellAnchor>
    <xdr:from>
      <xdr:col>0</xdr:col>
      <xdr:colOff>4679</xdr:colOff>
      <xdr:row>6</xdr:row>
      <xdr:rowOff>1</xdr:rowOff>
    </xdr:from>
    <xdr:ext cx="604921" cy="768684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49EA2AA-4988-1043-81D2-18531D20488B}"/>
            </a:ext>
          </a:extLst>
        </xdr:cNvPr>
        <xdr:cNvSpPr txBox="1"/>
      </xdr:nvSpPr>
      <xdr:spPr>
        <a:xfrm>
          <a:off x="4679" y="9004301"/>
          <a:ext cx="604921" cy="768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91440" rtlCol="0" anchor="ctr">
          <a:noAutofit/>
        </a:bodyPr>
        <a:lstStyle/>
        <a:p>
          <a:pPr lvl="0" algn="r"/>
          <a:r>
            <a:rPr lang="en-US" sz="1200"/>
            <a:t>*</a:t>
          </a:r>
        </a:p>
        <a:p>
          <a:pPr lvl="0" algn="r"/>
          <a:r>
            <a:rPr lang="en-US" sz="1200"/>
            <a:t>**</a:t>
          </a:r>
        </a:p>
        <a:p>
          <a:pPr lvl="0" algn="r"/>
          <a:r>
            <a:rPr lang="en-US" sz="1200"/>
            <a:t>***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Vitaflo RenaStart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07F6E"/>
      </a:accent1>
      <a:accent2>
        <a:srgbClr val="EE2B74"/>
      </a:accent2>
      <a:accent3>
        <a:srgbClr val="F7931D"/>
      </a:accent3>
      <a:accent4>
        <a:srgbClr val="1F1646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50"/>
  <sheetViews>
    <sheetView zoomScale="84" zoomScaleNormal="100" workbookViewId="0">
      <selection activeCell="B3" sqref="B3"/>
    </sheetView>
  </sheetViews>
  <sheetFormatPr baseColWidth="10" defaultColWidth="0" defaultRowHeight="15" zeroHeight="1" x14ac:dyDescent="0.2"/>
  <cols>
    <col min="1" max="1" width="27" style="10" customWidth="1"/>
    <col min="2" max="2" width="10.1640625" style="10" customWidth="1"/>
    <col min="3" max="3" width="9.1640625" style="10" customWidth="1"/>
    <col min="4" max="4" width="9.33203125" style="10" customWidth="1"/>
    <col min="5" max="5" width="10.6640625" style="10" customWidth="1"/>
    <col min="6" max="6" width="11.5" style="10" customWidth="1"/>
    <col min="7" max="7" width="33.83203125" style="10" customWidth="1"/>
    <col min="8" max="10" width="8.83203125" style="10" customWidth="1"/>
    <col min="11" max="11" width="6.1640625" style="10" customWidth="1"/>
    <col min="12" max="12" width="4" style="10" customWidth="1"/>
    <col min="13" max="13" width="13.33203125" style="10" customWidth="1"/>
    <col min="14" max="14" width="34.83203125" style="10" customWidth="1"/>
    <col min="15" max="17" width="8.83203125" style="10" customWidth="1"/>
    <col min="18" max="18" width="10.1640625" style="10" customWidth="1"/>
    <col min="19" max="19" width="4.33203125" style="10" customWidth="1"/>
    <col min="20" max="20" width="13.33203125" style="10" customWidth="1"/>
    <col min="21" max="168" width="0" style="10" hidden="1" customWidth="1"/>
    <col min="169" max="16384" width="8.83203125" style="10" hidden="1"/>
  </cols>
  <sheetData>
    <row r="1" spans="1:20" s="2" customFormat="1" ht="2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53.25" customHeight="1" thickBot="1" x14ac:dyDescent="0.25">
      <c r="A2" s="36" t="s">
        <v>35</v>
      </c>
      <c r="B2" s="37"/>
      <c r="C2" s="37"/>
      <c r="D2" s="37"/>
      <c r="E2" s="37"/>
      <c r="F2" s="37"/>
      <c r="G2" s="36" t="s">
        <v>34</v>
      </c>
      <c r="H2" s="36"/>
      <c r="I2" s="36"/>
      <c r="J2" s="36"/>
      <c r="K2" s="36"/>
      <c r="L2" s="36"/>
      <c r="M2" s="36"/>
      <c r="N2" s="36" t="s">
        <v>36</v>
      </c>
      <c r="O2" s="36"/>
      <c r="P2" s="36"/>
      <c r="Q2" s="36"/>
      <c r="R2" s="36"/>
      <c r="S2" s="36"/>
      <c r="T2" s="36"/>
    </row>
    <row r="3" spans="1:20" ht="19" x14ac:dyDescent="0.25">
      <c r="A3" s="4" t="s">
        <v>1</v>
      </c>
      <c r="B3" s="31">
        <v>20</v>
      </c>
      <c r="C3" s="5">
        <f>B3/30</f>
        <v>0.66666666666666663</v>
      </c>
      <c r="D3" s="6" t="s">
        <v>9</v>
      </c>
      <c r="E3" s="2"/>
      <c r="F3" s="2"/>
      <c r="G3" s="4" t="s">
        <v>1</v>
      </c>
      <c r="H3" s="31">
        <v>30</v>
      </c>
      <c r="I3" s="7">
        <f>H3/30</f>
        <v>1</v>
      </c>
      <c r="J3" s="6" t="s">
        <v>9</v>
      </c>
      <c r="K3" s="2"/>
      <c r="L3" s="2"/>
      <c r="M3" s="2"/>
      <c r="N3" s="8" t="s">
        <v>6</v>
      </c>
      <c r="O3" s="33">
        <v>600</v>
      </c>
      <c r="P3" s="9">
        <f>O3/30</f>
        <v>20</v>
      </c>
      <c r="Q3" s="6" t="s">
        <v>8</v>
      </c>
      <c r="R3" s="2"/>
      <c r="S3" s="2"/>
      <c r="T3" s="2"/>
    </row>
    <row r="4" spans="1:20" ht="20" thickBot="1" x14ac:dyDescent="0.3">
      <c r="A4" s="4" t="s">
        <v>0</v>
      </c>
      <c r="B4" s="35">
        <v>44</v>
      </c>
      <c r="C4" s="11">
        <f>B4*30</f>
        <v>1320</v>
      </c>
      <c r="D4" s="6" t="s">
        <v>10</v>
      </c>
      <c r="E4" s="2"/>
      <c r="F4" s="2"/>
      <c r="G4" s="8" t="s">
        <v>13</v>
      </c>
      <c r="H4" s="32">
        <v>20</v>
      </c>
      <c r="I4" s="12">
        <f>H4*7</f>
        <v>140</v>
      </c>
      <c r="J4" s="6" t="s">
        <v>12</v>
      </c>
      <c r="K4" s="2"/>
      <c r="L4" s="2"/>
      <c r="M4" s="2"/>
      <c r="N4" s="8" t="s">
        <v>13</v>
      </c>
      <c r="O4" s="34">
        <v>18</v>
      </c>
      <c r="P4" s="12">
        <f>O4*7</f>
        <v>126</v>
      </c>
      <c r="Q4" s="6" t="s">
        <v>12</v>
      </c>
      <c r="R4" s="2"/>
      <c r="S4" s="2"/>
      <c r="T4" s="2"/>
    </row>
    <row r="5" spans="1:20" ht="19" x14ac:dyDescent="0.25">
      <c r="A5" s="8" t="s">
        <v>2</v>
      </c>
      <c r="B5" s="13">
        <f>B3*B4</f>
        <v>880</v>
      </c>
      <c r="C5" s="6"/>
      <c r="D5" s="6"/>
      <c r="E5" s="2"/>
      <c r="F5" s="2"/>
      <c r="G5" s="8" t="s">
        <v>2</v>
      </c>
      <c r="H5" s="14">
        <f>4.94*I4</f>
        <v>691.6</v>
      </c>
      <c r="I5" s="6"/>
      <c r="J5" s="6"/>
      <c r="K5" s="2"/>
      <c r="L5" s="2"/>
      <c r="M5" s="2"/>
      <c r="N5" s="8" t="s">
        <v>2</v>
      </c>
      <c r="O5" s="14">
        <f>4.94*P4</f>
        <v>622.44000000000005</v>
      </c>
      <c r="P5" s="6"/>
      <c r="Q5" s="6"/>
      <c r="R5" s="2"/>
      <c r="S5" s="2"/>
      <c r="T5" s="2"/>
    </row>
    <row r="6" spans="1:20" ht="19" x14ac:dyDescent="0.25">
      <c r="A6" s="8" t="s">
        <v>11</v>
      </c>
      <c r="B6" s="14">
        <f>B5/4.94</f>
        <v>178.13765182186233</v>
      </c>
      <c r="C6" s="14">
        <f>B6/7</f>
        <v>25.448235974551761</v>
      </c>
      <c r="D6" s="6" t="s">
        <v>37</v>
      </c>
      <c r="E6" s="2"/>
      <c r="F6" s="2"/>
      <c r="G6" s="8" t="s">
        <v>3</v>
      </c>
      <c r="H6" s="15">
        <f>ROUNDUP(I4*0.74/30,2)</f>
        <v>3.46</v>
      </c>
      <c r="I6" s="14">
        <f>ROUNDUP(H6*30,-1)</f>
        <v>110</v>
      </c>
      <c r="J6" s="6" t="s">
        <v>10</v>
      </c>
      <c r="K6" s="2"/>
      <c r="L6" s="2"/>
      <c r="M6" s="2"/>
      <c r="N6" s="8" t="s">
        <v>3</v>
      </c>
      <c r="O6" s="15">
        <f>P4*0.74/30</f>
        <v>3.1079999999999997</v>
      </c>
      <c r="P6" s="14">
        <f>ROUNDDOWN(O6*30,-1)</f>
        <v>90</v>
      </c>
      <c r="Q6" s="6" t="s">
        <v>10</v>
      </c>
      <c r="R6" s="2"/>
      <c r="S6" s="2"/>
      <c r="T6" s="2"/>
    </row>
    <row r="7" spans="1:20" ht="19" x14ac:dyDescent="0.25">
      <c r="A7" s="8" t="s">
        <v>3</v>
      </c>
      <c r="B7" s="15">
        <f>ROUNDUP(B6*0.74/30,2)</f>
        <v>4.3999999999999995</v>
      </c>
      <c r="C7" s="14">
        <f>ROUND(B7*30,-1)</f>
        <v>130</v>
      </c>
      <c r="D7" s="6" t="s">
        <v>10</v>
      </c>
      <c r="E7" s="2"/>
      <c r="F7" s="2"/>
      <c r="G7" s="8" t="s">
        <v>4</v>
      </c>
      <c r="H7" s="15">
        <f>ROUNDUP(I7/30,2)</f>
        <v>19.670000000000002</v>
      </c>
      <c r="I7" s="14">
        <f>I8-I6</f>
        <v>590</v>
      </c>
      <c r="J7" s="6" t="s">
        <v>10</v>
      </c>
      <c r="K7" s="2"/>
      <c r="L7" s="2"/>
      <c r="M7" s="2"/>
      <c r="N7" s="8" t="s">
        <v>7</v>
      </c>
      <c r="O7" s="15">
        <f>O5/(P6+O3)*30</f>
        <v>27.062608695652177</v>
      </c>
      <c r="P7" s="6">
        <f>O7/30</f>
        <v>0.9020869565217392</v>
      </c>
      <c r="Q7" s="6" t="s">
        <v>9</v>
      </c>
      <c r="R7" s="2"/>
      <c r="S7" s="2"/>
      <c r="T7" s="2"/>
    </row>
    <row r="8" spans="1:20" ht="19" x14ac:dyDescent="0.25">
      <c r="A8" s="8" t="s">
        <v>4</v>
      </c>
      <c r="B8" s="15">
        <f>ROUNDUP(C8/30,2)</f>
        <v>39.669999999999995</v>
      </c>
      <c r="C8" s="14">
        <f>C4-C7</f>
        <v>1190</v>
      </c>
      <c r="D8" s="6" t="s">
        <v>10</v>
      </c>
      <c r="E8" s="2"/>
      <c r="F8" s="2"/>
      <c r="G8" s="8" t="s">
        <v>5</v>
      </c>
      <c r="H8" s="15">
        <f>ROUNDUP(H5/H3,2)</f>
        <v>23.060000000000002</v>
      </c>
      <c r="I8" s="14">
        <f>ROUNDUP(H8*30,-1)</f>
        <v>700</v>
      </c>
      <c r="J8" s="6" t="s">
        <v>10</v>
      </c>
      <c r="K8" s="2"/>
      <c r="L8" s="2"/>
      <c r="M8" s="2"/>
      <c r="N8" s="8" t="s">
        <v>5</v>
      </c>
      <c r="O8" s="15">
        <f>P8/30</f>
        <v>23</v>
      </c>
      <c r="P8" s="14">
        <f>P6+O3</f>
        <v>690</v>
      </c>
      <c r="Q8" s="6" t="s">
        <v>10</v>
      </c>
      <c r="R8" s="2"/>
      <c r="S8" s="2"/>
      <c r="T8" s="2"/>
    </row>
    <row r="9" spans="1:20" s="38" customFormat="1" ht="16" customHeight="1" x14ac:dyDescent="0.2"/>
    <row r="10" spans="1:20" s="38" customFormat="1" ht="15" customHeight="1" x14ac:dyDescent="0.2"/>
    <row r="11" spans="1:20" s="38" customFormat="1" ht="15" customHeight="1" x14ac:dyDescent="0.2"/>
    <row r="12" spans="1:20" s="38" customFormat="1" ht="15" customHeight="1" x14ac:dyDescent="0.2"/>
    <row r="13" spans="1:20" s="38" customFormat="1" ht="15" customHeight="1" x14ac:dyDescent="0.2"/>
    <row r="14" spans="1:20" s="38" customFormat="1" ht="15" customHeight="1" x14ac:dyDescent="0.2"/>
    <row r="15" spans="1:20" s="38" customFormat="1" ht="15" customHeight="1" x14ac:dyDescent="0.2"/>
    <row r="16" spans="1:20" s="38" customFormat="1" ht="15" customHeight="1" x14ac:dyDescent="0.2"/>
    <row r="17" spans="1:20" s="38" customFormat="1" ht="15" customHeight="1" x14ac:dyDescent="0.2"/>
    <row r="18" spans="1:20" s="38" customFormat="1" ht="15" customHeight="1" x14ac:dyDescent="0.2"/>
    <row r="19" spans="1:20" s="38" customFormat="1" ht="15" customHeight="1" x14ac:dyDescent="0.2"/>
    <row r="20" spans="1:20" s="38" customFormat="1" ht="15" customHeight="1" x14ac:dyDescent="0.2"/>
    <row r="21" spans="1:20" s="38" customFormat="1" ht="15" customHeight="1" x14ac:dyDescent="0.2"/>
    <row r="22" spans="1:20" s="38" customFormat="1" ht="15" customHeight="1" x14ac:dyDescent="0.2"/>
    <row r="23" spans="1:20" s="38" customFormat="1" ht="15" customHeight="1" x14ac:dyDescent="0.2"/>
    <row r="24" spans="1:20" s="38" customFormat="1" ht="15" customHeight="1" x14ac:dyDescent="0.2"/>
    <row r="25" spans="1:20" s="38" customFormat="1" ht="100" customHeight="1" x14ac:dyDescent="0.2"/>
    <row r="26" spans="1:20" hidden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idden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idden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idden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idden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idden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idden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idden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idden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idden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idden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idden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idden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idden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idden="1" x14ac:dyDescent="0.2"/>
    <row r="41" spans="1:20" hidden="1" x14ac:dyDescent="0.2"/>
    <row r="42" spans="1:20" hidden="1" x14ac:dyDescent="0.2"/>
    <row r="43" spans="1:20" hidden="1" x14ac:dyDescent="0.2"/>
    <row r="44" spans="1:20" hidden="1" x14ac:dyDescent="0.2"/>
    <row r="45" spans="1:20" hidden="1" x14ac:dyDescent="0.2"/>
    <row r="46" spans="1:20" hidden="1" x14ac:dyDescent="0.2"/>
    <row r="47" spans="1:20" hidden="1" x14ac:dyDescent="0.2"/>
    <row r="48" spans="1:20" hidden="1" x14ac:dyDescent="0.2"/>
    <row r="49" ht="35" hidden="1" customHeight="1" x14ac:dyDescent="0.2"/>
    <row r="50" ht="28" hidden="1" customHeight="1" x14ac:dyDescent="0.2"/>
  </sheetData>
  <sheetProtection sheet="1" objects="1" scenarios="1" selectLockedCells="1"/>
  <mergeCells count="4">
    <mergeCell ref="A2:F2"/>
    <mergeCell ref="G2:M2"/>
    <mergeCell ref="N2:T2"/>
    <mergeCell ref="A9:XFD25"/>
  </mergeCells>
  <pageMargins left="0.7" right="0.7" top="0.75" bottom="0.75" header="0.3" footer="0.3"/>
  <pageSetup orientation="portrait" horizontalDpi="4294967292" verticalDpi="4294967292" r:id="rId1"/>
  <ignoredErrors>
    <ignoredError sqref="I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20"/>
  <sheetViews>
    <sheetView tabSelected="1" zoomScale="75" zoomScaleNormal="75" workbookViewId="0">
      <selection sqref="A1:XFD1048576"/>
    </sheetView>
  </sheetViews>
  <sheetFormatPr baseColWidth="10" defaultColWidth="0" defaultRowHeight="15" zeroHeight="1" x14ac:dyDescent="0.2"/>
  <cols>
    <col min="1" max="1" width="19" style="27" customWidth="1"/>
    <col min="2" max="2" width="17" style="27" customWidth="1"/>
    <col min="3" max="3" width="18.83203125" style="27" customWidth="1"/>
    <col min="4" max="4" width="14.6640625" style="27" customWidth="1"/>
    <col min="5" max="5" width="22.33203125" style="27" customWidth="1"/>
    <col min="6" max="6" width="20" style="27" customWidth="1"/>
    <col min="7" max="7" width="25.83203125" style="27" customWidth="1"/>
    <col min="8" max="9" width="11" style="27" customWidth="1"/>
    <col min="10" max="10" width="42.1640625" style="27" customWidth="1"/>
    <col min="11" max="11" width="14.6640625" style="27" hidden="1" customWidth="1"/>
    <col min="12" max="12" width="13.1640625" style="27" hidden="1" customWidth="1"/>
    <col min="13" max="13" width="0.1640625" style="27" hidden="1" customWidth="1"/>
    <col min="14" max="14" width="19.1640625" style="27" hidden="1" customWidth="1"/>
    <col min="15" max="15" width="0.1640625" style="27" hidden="1" customWidth="1"/>
    <col min="16" max="16" width="6.1640625" style="27" hidden="1" customWidth="1"/>
    <col min="17" max="17" width="0.1640625" style="27" hidden="1" customWidth="1"/>
    <col min="18" max="18" width="3.6640625" style="27" hidden="1" customWidth="1"/>
    <col min="19" max="19" width="11" style="27" hidden="1" customWidth="1"/>
    <col min="20" max="16383" width="0" style="27" hidden="1"/>
    <col min="16384" max="16384" width="44.33203125" style="27" hidden="1" customWidth="1"/>
  </cols>
  <sheetData>
    <row r="1" spans="1:19" s="17" customFormat="1" ht="216" customHeight="1" x14ac:dyDescent="0.2"/>
    <row r="2" spans="1:19" s="49" customFormat="1" ht="28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24" customFormat="1" ht="87" customHeight="1" x14ac:dyDescent="0.2">
      <c r="A3" s="18" t="s">
        <v>14</v>
      </c>
      <c r="B3" s="19" t="s">
        <v>39</v>
      </c>
      <c r="C3" s="20" t="s">
        <v>40</v>
      </c>
      <c r="D3" s="21" t="s">
        <v>41</v>
      </c>
      <c r="E3" s="21" t="s">
        <v>15</v>
      </c>
      <c r="F3" s="21" t="s">
        <v>16</v>
      </c>
      <c r="G3" s="22" t="s">
        <v>17</v>
      </c>
      <c r="H3" s="43"/>
      <c r="I3" s="43"/>
      <c r="J3" s="43"/>
      <c r="K3" s="23"/>
      <c r="L3" s="23"/>
      <c r="M3" s="23"/>
      <c r="N3" s="23"/>
      <c r="O3" s="23"/>
      <c r="P3" s="23"/>
      <c r="Q3" s="23"/>
      <c r="R3" s="23"/>
      <c r="S3" s="23"/>
    </row>
    <row r="4" spans="1:19" ht="40" x14ac:dyDescent="0.25">
      <c r="A4" s="25" t="s">
        <v>18</v>
      </c>
      <c r="B4" s="30">
        <v>200</v>
      </c>
      <c r="C4" s="30">
        <v>29</v>
      </c>
      <c r="D4" s="30">
        <v>850</v>
      </c>
      <c r="E4" s="30">
        <v>1000</v>
      </c>
      <c r="F4" s="30">
        <v>230</v>
      </c>
      <c r="G4" s="30">
        <v>125</v>
      </c>
      <c r="H4" s="44"/>
      <c r="I4" s="44"/>
      <c r="J4" s="44"/>
      <c r="K4" s="26"/>
      <c r="L4" s="26"/>
      <c r="M4" s="26"/>
      <c r="N4" s="26"/>
      <c r="O4" s="26"/>
      <c r="P4" s="26"/>
      <c r="Q4" s="26"/>
      <c r="R4" s="26"/>
      <c r="S4" s="26"/>
    </row>
    <row r="5" spans="1:19" ht="40" x14ac:dyDescent="0.25">
      <c r="A5" s="25" t="s">
        <v>19</v>
      </c>
      <c r="B5" s="30">
        <v>300</v>
      </c>
      <c r="C5" s="30">
        <v>43</v>
      </c>
      <c r="D5" s="30">
        <v>780</v>
      </c>
      <c r="E5" s="30">
        <v>1000</v>
      </c>
      <c r="F5" s="30">
        <v>386</v>
      </c>
      <c r="G5" s="30">
        <v>189</v>
      </c>
      <c r="H5" s="44"/>
      <c r="I5" s="44"/>
      <c r="J5" s="44"/>
      <c r="K5" s="26"/>
      <c r="L5" s="26"/>
      <c r="M5" s="26"/>
      <c r="N5" s="26"/>
      <c r="O5" s="26"/>
      <c r="P5" s="26"/>
      <c r="Q5" s="26"/>
      <c r="R5" s="26"/>
      <c r="S5" s="26"/>
    </row>
    <row r="6" spans="1:19" ht="40" x14ac:dyDescent="0.25">
      <c r="A6" s="25" t="s">
        <v>20</v>
      </c>
      <c r="B6" s="30">
        <v>400</v>
      </c>
      <c r="C6" s="30">
        <v>57</v>
      </c>
      <c r="D6" s="30">
        <v>700</v>
      </c>
      <c r="E6" s="30">
        <v>1000</v>
      </c>
      <c r="F6" s="30">
        <v>582</v>
      </c>
      <c r="G6" s="30">
        <v>252</v>
      </c>
      <c r="H6" s="44"/>
      <c r="I6" s="44"/>
      <c r="J6" s="44"/>
      <c r="K6" s="26"/>
      <c r="L6" s="26"/>
      <c r="M6" s="26"/>
      <c r="N6" s="26"/>
      <c r="O6" s="26"/>
      <c r="P6" s="26"/>
      <c r="Q6" s="26"/>
      <c r="R6" s="26"/>
      <c r="S6" s="26"/>
    </row>
    <row r="7" spans="1:19" ht="23.25" customHeight="1" x14ac:dyDescent="0.2">
      <c r="A7" s="51"/>
      <c r="B7" s="51"/>
      <c r="C7" s="51"/>
      <c r="D7" s="51"/>
      <c r="E7" s="51"/>
      <c r="F7" s="51"/>
      <c r="G7" s="51"/>
      <c r="H7" s="44"/>
      <c r="I7" s="44"/>
      <c r="J7" s="44"/>
      <c r="K7" s="26"/>
      <c r="L7" s="26"/>
      <c r="M7" s="26"/>
      <c r="N7" s="26"/>
      <c r="O7" s="26"/>
      <c r="P7" s="26"/>
      <c r="Q7" s="26"/>
      <c r="R7" s="26"/>
      <c r="S7" s="26"/>
    </row>
    <row r="8" spans="1:19" ht="27" customHeight="1" x14ac:dyDescent="0.2">
      <c r="A8" s="51"/>
      <c r="B8" s="51"/>
      <c r="C8" s="51"/>
      <c r="D8" s="51"/>
      <c r="E8" s="51"/>
      <c r="F8" s="51"/>
      <c r="G8" s="51"/>
      <c r="H8" s="44"/>
      <c r="I8" s="44"/>
      <c r="J8" s="44"/>
      <c r="K8" s="26"/>
      <c r="L8" s="26"/>
      <c r="M8" s="26"/>
      <c r="N8" s="26"/>
      <c r="O8" s="26"/>
      <c r="P8" s="26"/>
      <c r="Q8" s="26"/>
      <c r="R8" s="26"/>
      <c r="S8" s="26"/>
    </row>
    <row r="9" spans="1:19" ht="11" customHeight="1" x14ac:dyDescent="0.2">
      <c r="A9" s="51"/>
      <c r="B9" s="51"/>
      <c r="C9" s="51"/>
      <c r="D9" s="51"/>
      <c r="E9" s="51"/>
      <c r="F9" s="51"/>
      <c r="G9" s="51"/>
      <c r="H9" s="44"/>
      <c r="I9" s="44"/>
      <c r="J9" s="44"/>
      <c r="K9" s="26"/>
      <c r="L9" s="26"/>
      <c r="M9" s="26"/>
      <c r="N9" s="26"/>
      <c r="O9" s="26"/>
      <c r="P9" s="26"/>
      <c r="Q9" s="26"/>
      <c r="R9" s="26"/>
      <c r="S9" s="26"/>
    </row>
    <row r="10" spans="1:19" ht="43" customHeight="1" x14ac:dyDescent="0.2">
      <c r="A10" s="28" t="s">
        <v>21</v>
      </c>
      <c r="B10" s="50" t="s">
        <v>26</v>
      </c>
      <c r="C10" s="50"/>
      <c r="D10" s="42"/>
      <c r="E10" s="52" t="s">
        <v>42</v>
      </c>
      <c r="F10" s="52"/>
      <c r="G10" s="52"/>
      <c r="H10" s="44"/>
      <c r="I10" s="44"/>
      <c r="J10" s="44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43" customHeight="1" x14ac:dyDescent="0.2">
      <c r="A11" s="29" t="s">
        <v>22</v>
      </c>
      <c r="B11" s="40">
        <v>4.9400000000000004</v>
      </c>
      <c r="C11" s="40"/>
      <c r="D11" s="42"/>
      <c r="E11" s="29" t="s">
        <v>28</v>
      </c>
      <c r="F11" s="41">
        <v>2.4</v>
      </c>
      <c r="G11" s="41"/>
      <c r="H11" s="44"/>
      <c r="I11" s="44"/>
      <c r="J11" s="44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48" customHeight="1" x14ac:dyDescent="0.2">
      <c r="A12" s="29" t="s">
        <v>23</v>
      </c>
      <c r="B12" s="40">
        <v>7.4999999999999997E-2</v>
      </c>
      <c r="C12" s="40"/>
      <c r="D12" s="42"/>
      <c r="E12" s="29" t="s">
        <v>29</v>
      </c>
      <c r="F12" s="41">
        <v>7.3</v>
      </c>
      <c r="G12" s="41"/>
      <c r="H12" s="44"/>
      <c r="I12" s="44"/>
      <c r="J12" s="44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41.25" customHeight="1" x14ac:dyDescent="0.2">
      <c r="A13" s="39" t="s">
        <v>33</v>
      </c>
      <c r="B13" s="40" t="s">
        <v>38</v>
      </c>
      <c r="C13" s="40"/>
      <c r="D13" s="42"/>
      <c r="E13" s="45" t="s">
        <v>43</v>
      </c>
      <c r="F13" s="45"/>
      <c r="G13" s="45"/>
      <c r="H13" s="44"/>
      <c r="I13" s="44"/>
      <c r="J13" s="44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52" customHeight="1" x14ac:dyDescent="0.2">
      <c r="A14" s="39"/>
      <c r="B14" s="40"/>
      <c r="C14" s="40"/>
      <c r="D14" s="42"/>
      <c r="E14" s="29" t="s">
        <v>30</v>
      </c>
      <c r="F14" s="41">
        <v>31</v>
      </c>
      <c r="G14" s="41"/>
      <c r="H14" s="44"/>
      <c r="I14" s="44"/>
      <c r="J14" s="44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51" customHeight="1" x14ac:dyDescent="0.2">
      <c r="A15" s="29" t="s">
        <v>24</v>
      </c>
      <c r="B15" s="40">
        <v>0.74</v>
      </c>
      <c r="C15" s="40"/>
      <c r="D15" s="42"/>
      <c r="E15" s="29" t="s">
        <v>31</v>
      </c>
      <c r="F15" s="41">
        <v>40</v>
      </c>
      <c r="G15" s="41"/>
      <c r="H15" s="44"/>
      <c r="I15" s="44"/>
      <c r="J15" s="44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47.25" customHeight="1" x14ac:dyDescent="0.2">
      <c r="A16" s="39" t="s">
        <v>25</v>
      </c>
      <c r="B16" s="40" t="s">
        <v>27</v>
      </c>
      <c r="C16" s="40"/>
      <c r="D16" s="42"/>
      <c r="E16" s="29" t="s">
        <v>32</v>
      </c>
      <c r="F16" s="46">
        <v>58</v>
      </c>
      <c r="G16" s="46"/>
      <c r="H16" s="44"/>
      <c r="I16" s="44"/>
      <c r="J16" s="44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63" customHeight="1" x14ac:dyDescent="0.2">
      <c r="A17" s="39"/>
      <c r="B17" s="40"/>
      <c r="C17" s="40"/>
      <c r="D17" s="42"/>
      <c r="H17" s="44"/>
      <c r="I17" s="44"/>
      <c r="J17" s="44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5" hidden="1" customHeight="1" x14ac:dyDescent="0.2"/>
    <row r="19" spans="1:19" ht="15" hidden="1" customHeight="1" x14ac:dyDescent="0.2"/>
    <row r="20" spans="1:19" ht="15" hidden="1" customHeight="1" x14ac:dyDescent="0.2"/>
  </sheetData>
  <sheetProtection sheet="1" objects="1" scenarios="1" selectLockedCells="1" selectUnlockedCells="1"/>
  <mergeCells count="19">
    <mergeCell ref="A2:XFD2"/>
    <mergeCell ref="B10:C10"/>
    <mergeCell ref="B11:C11"/>
    <mergeCell ref="B12:C12"/>
    <mergeCell ref="A7:G9"/>
    <mergeCell ref="E10:G10"/>
    <mergeCell ref="F11:G11"/>
    <mergeCell ref="F12:G12"/>
    <mergeCell ref="A16:A17"/>
    <mergeCell ref="B15:C15"/>
    <mergeCell ref="F15:G15"/>
    <mergeCell ref="D10:D17"/>
    <mergeCell ref="H3:J17"/>
    <mergeCell ref="B13:C14"/>
    <mergeCell ref="E13:G13"/>
    <mergeCell ref="F14:G14"/>
    <mergeCell ref="A13:A14"/>
    <mergeCell ref="F16:G16"/>
    <mergeCell ref="B16:C17"/>
  </mergeCells>
  <pageMargins left="0.75" right="0.75" top="1" bottom="1" header="0.5" footer="0.5"/>
  <pageSetup orientation="portrait" horizontalDpi="4294967292" verticalDpi="429496729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4D9801E8824D4A93A7324BF2FAA8C9" ma:contentTypeVersion="1" ma:contentTypeDescription="Create a new document." ma:contentTypeScope="" ma:versionID="4bbd7b1dbb81bef714e8140c74ff172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FC6BF8-DDC3-4534-9EC9-FD0A962E69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8162D6-F40E-490A-9CC7-B4B3AFD30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7E031C-97B6-4A76-BED9-FC2A7559093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Calculators</vt:lpstr>
      <vt:lpstr>Preparation Guidelines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VITAFLO008</dc:creator>
  <cp:lastModifiedBy>Casey Peterson</cp:lastModifiedBy>
  <dcterms:created xsi:type="dcterms:W3CDTF">2016-08-24T16:08:10Z</dcterms:created>
  <dcterms:modified xsi:type="dcterms:W3CDTF">2020-05-08T21:07:22Z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0x010100354D9801E8824D4A93A7324BF2FAA8C9</vt:lpwstr>
  </property>
</Properties>
</file>